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firstSheet="2" activeTab="2"/>
  </bookViews>
  <sheets>
    <sheet name="3.2f.sz. Inf.műv. L" sheetId="1" r:id="rId1"/>
    <sheet name="3.2e.sz. Rejtj.f. L" sheetId="2" r:id="rId2"/>
    <sheet name="3.2d.sz. Inf.bizt. L" sheetId="3" r:id="rId3"/>
    <sheet name="3.2c.sz. Infokomm. L" sheetId="4" r:id="rId4"/>
    <sheet name="3.2b.sz. Komm. L" sheetId="5" r:id="rId5"/>
    <sheet name="3.2a.sz. Inf. L" sheetId="6" r:id="rId6"/>
  </sheets>
  <externalReferences>
    <externalReference r:id="rId9"/>
    <externalReference r:id="rId10"/>
  </externalReferences>
  <definedNames>
    <definedName name="A83.2">#REF!</definedName>
    <definedName name="másol">#REF!</definedName>
  </definedNames>
  <calcPr fullCalcOnLoad="1"/>
</workbook>
</file>

<file path=xl/sharedStrings.xml><?xml version="1.0" encoding="utf-8"?>
<sst xmlns="http://schemas.openxmlformats.org/spreadsheetml/2006/main" count="1016" uniqueCount="183">
  <si>
    <t>TANÓRA-, KREDIT- ÉS VIZSGATERV</t>
  </si>
  <si>
    <t xml:space="preserve">VÉDELMI VEZETÉSTECHNIKAI RENDSZERSZERVEZŐ MESTERKÉPZÉSI SZAK - Informatikai szakirány </t>
  </si>
  <si>
    <t>levelező munkarend szerint tanuló hallgatók részére</t>
  </si>
  <si>
    <t>Kódszám</t>
  </si>
  <si>
    <t>Tantárgy jellege</t>
  </si>
  <si>
    <t>Megnevezés</t>
  </si>
  <si>
    <t>Félév / szemeszter</t>
  </si>
  <si>
    <t>Összes kontaktóra</t>
  </si>
  <si>
    <t>Összes kredit</t>
  </si>
  <si>
    <t>kreditekhez rendelt  összes hallgatói munkaóra.</t>
  </si>
  <si>
    <t>Össze kreditből gyakorlat</t>
  </si>
  <si>
    <t>1.</t>
  </si>
  <si>
    <t>2.</t>
  </si>
  <si>
    <t>3.</t>
  </si>
  <si>
    <t>4.
LBVRIN41</t>
  </si>
  <si>
    <t>Tanulmányi terület/tantárgy</t>
  </si>
  <si>
    <t>félévi kontaktóra szám</t>
  </si>
  <si>
    <t>Kredit</t>
  </si>
  <si>
    <t>Számonkérés</t>
  </si>
  <si>
    <t>Tantárgyfelelős</t>
  </si>
  <si>
    <t>Oktató</t>
  </si>
  <si>
    <t>Természerttudományos alapismeretek</t>
  </si>
  <si>
    <t>ZNEBK256201</t>
  </si>
  <si>
    <t>K</t>
  </si>
  <si>
    <t>Alkalmazott matematika VVR</t>
  </si>
  <si>
    <t>F</t>
  </si>
  <si>
    <t>ZNEBK106202</t>
  </si>
  <si>
    <t>Alkalmazott elektronika</t>
  </si>
  <si>
    <t>G</t>
  </si>
  <si>
    <t>ZNEBK106203</t>
  </si>
  <si>
    <t>Alkalmazott információtechnológia</t>
  </si>
  <si>
    <t>ZNEHK033107</t>
  </si>
  <si>
    <t>Térinformatika</t>
  </si>
  <si>
    <t>ZNEBK106205</t>
  </si>
  <si>
    <t>Információs infrastruktúrák műszaki alapjai</t>
  </si>
  <si>
    <t>V</t>
  </si>
  <si>
    <t>Term. tud. alapism. heti összes kontaktóra szám - összes tanóraszám</t>
  </si>
  <si>
    <t>Term. tud. alapism. összes kredit</t>
  </si>
  <si>
    <t>Gazdasági és humán ismeretek</t>
  </si>
  <si>
    <t>ZNETINB2210</t>
  </si>
  <si>
    <t>NATO, EU ismeretek</t>
  </si>
  <si>
    <t>ZNEHK026500</t>
  </si>
  <si>
    <t>Katonai műveletek és támogatásuk alapjai</t>
  </si>
  <si>
    <t>ZNEHK110211</t>
  </si>
  <si>
    <t>Rend- és katasztrófavédelem alapjai</t>
  </si>
  <si>
    <t>ZNEBK216220</t>
  </si>
  <si>
    <t>Katonai híradó és informatikai rendszerek szervezésének alapjai</t>
  </si>
  <si>
    <t>Gazd. és humán heti összes kontaktóra szám - összes tanóraszám</t>
  </si>
  <si>
    <t>Gazd. és humán összes kredit</t>
  </si>
  <si>
    <t>Elméleti alapozás összesen:</t>
  </si>
  <si>
    <t>Szakmai törzsanyag</t>
  </si>
  <si>
    <t>ZNEBK106211</t>
  </si>
  <si>
    <t>Informatikai rendszerek, alkalmazások I.</t>
  </si>
  <si>
    <t>ZNEBK106212</t>
  </si>
  <si>
    <t>Informatika-alkalmazás és informatikai támogatás (ZV1)</t>
  </si>
  <si>
    <t>V(Z)</t>
  </si>
  <si>
    <t>ZNEBK216215</t>
  </si>
  <si>
    <t>Katonai kommunikációs rendszerek és infrastruktúrák alapjai</t>
  </si>
  <si>
    <t>ZNEBK216216</t>
  </si>
  <si>
    <t>Katonai híradó rendszerek tervezésének és szervezésének alapjai (ZV1)</t>
  </si>
  <si>
    <t>ZNEBK106299</t>
  </si>
  <si>
    <t>Vezetéstechnikai rendszerek védelme (ZV1)</t>
  </si>
  <si>
    <t>ZNEBK106300</t>
  </si>
  <si>
    <t>Kriptográfia és alkalmazásai</t>
  </si>
  <si>
    <t>ZNEBK106298</t>
  </si>
  <si>
    <t>Felderítő és elektronikai hadviselési rendszerek  (ZV1)</t>
  </si>
  <si>
    <t>Szakmai törzsany. heti összes kontaktóra szám - összes tanóraszám</t>
  </si>
  <si>
    <t>Szakmai törzsany. összes kredit</t>
  </si>
  <si>
    <t>4.</t>
  </si>
  <si>
    <t xml:space="preserve">Differenciált szakmai anyag </t>
  </si>
  <si>
    <t>ZNEBK106221</t>
  </si>
  <si>
    <t>KV</t>
  </si>
  <si>
    <t>Informatikai rendszerek, alkalmazások II. (ZV2)</t>
  </si>
  <si>
    <t>ZNEBK106222</t>
  </si>
  <si>
    <t>Az informatika-alkalmazás megszervezése (ZV2)</t>
  </si>
  <si>
    <t>ZNEBK106223</t>
  </si>
  <si>
    <t>Informatikai rendszerek tervezése, szervezése</t>
  </si>
  <si>
    <t>ZNEBK106224</t>
  </si>
  <si>
    <t>Informatikai rendszerek működtetése, felügyelete (ZV3)</t>
  </si>
  <si>
    <t>ZNEBK106225</t>
  </si>
  <si>
    <t>Informatikai fejlesztés és beszerzés (ZV3)</t>
  </si>
  <si>
    <t>ZNEBK106226</t>
  </si>
  <si>
    <t>Informatikai rendszerek interoperabilitása</t>
  </si>
  <si>
    <t>Diff. szakmai any. heti összes kontaktóra szám - összes tanóraszám</t>
  </si>
  <si>
    <t>Dif. szakmai any. összes kredit</t>
  </si>
  <si>
    <t>Szabadon választott tantárgyak</t>
  </si>
  <si>
    <t>Diplomamunka kidolgozása</t>
  </si>
  <si>
    <t xml:space="preserve">MINDÖSSZESEN HETI KONTAKTÓRASZÁM - ÖSSZES TANÓRASZÁM </t>
  </si>
  <si>
    <t>MINDÖSSZESEN KREDIT</t>
  </si>
  <si>
    <t>5.</t>
  </si>
  <si>
    <t>Kreditet nem képező tantárgyak, gyakorlatok</t>
  </si>
  <si>
    <t>Idegen nyelv</t>
  </si>
  <si>
    <t>Szakmai gyakorlat</t>
  </si>
  <si>
    <t xml:space="preserve">Záróvizsga </t>
  </si>
  <si>
    <t xml:space="preserve">Kreditet nem képezező tantárgy.,  gyak. heti összes kontaktóra szám </t>
  </si>
  <si>
    <t>VÉDELMI VEZETÉSTECHNIKAI RENDSZERSZERVEZŐ MESTERKÉPZÉSI SZAK - Informatikai szakirány ÖSSZESÍTŐ</t>
  </si>
  <si>
    <t>Főbb tanulmányi területek kreditjeinek %-os megoszlása</t>
  </si>
  <si>
    <t>Differenciált szakmai anyag</t>
  </si>
  <si>
    <t>Szakdolgozat</t>
  </si>
  <si>
    <t>M   I  N  D  Ö  S  S  Z  E  S  E  N  :</t>
  </si>
  <si>
    <t>I  S  M  E  R  E  T  E  K   E  L  L  E  N  Ő  R  Z  É  S  E</t>
  </si>
  <si>
    <t>Számonkérés formája</t>
  </si>
  <si>
    <t>össz:</t>
  </si>
  <si>
    <t>Félévközi számonkérés</t>
  </si>
  <si>
    <t>Vizsga</t>
  </si>
  <si>
    <t>F+V</t>
  </si>
  <si>
    <t xml:space="preserve">  Kritérium követelmények:</t>
  </si>
  <si>
    <t>szakmai gyakorlat sikeres teljesítése a 3. félév regisztrációs hetének végéig.</t>
  </si>
  <si>
    <t xml:space="preserve">VÉDELMI VEZETÉSTECHNIKAI RENDSZERSZERVEZŐ MESTERKÉPZÉSI SZAK - Kommunikációs szakirány </t>
  </si>
  <si>
    <t>4.
NINCS</t>
  </si>
  <si>
    <t>ZNEBK216218</t>
  </si>
  <si>
    <t>Híradás szervezés I. (ZV2)</t>
  </si>
  <si>
    <t>ZNEBK216219</t>
  </si>
  <si>
    <t>Katonai kommunikációs rendszerek tervezése I. (ZV3)</t>
  </si>
  <si>
    <t>G(Z)</t>
  </si>
  <si>
    <t>ZNEBK216221</t>
  </si>
  <si>
    <t>Hírhálózatok menedzsmentje I.</t>
  </si>
  <si>
    <t>ZNEBK216241</t>
  </si>
  <si>
    <t>A Magyar Köztársaság kommunikációs infrastruktúrája I. (ZV3)</t>
  </si>
  <si>
    <t>ZNEBK216217</t>
  </si>
  <si>
    <t>Parancsnokok és törzsek felkészítése II.</t>
  </si>
  <si>
    <t>VÉDELMI VEZETÉSTECHNIKAI RENDSZERSZERVEZŐ MESTERKÉPZÉSI SZAK - Kommunikációs szakirány ÖSSZESÍTŐ</t>
  </si>
  <si>
    <t xml:space="preserve">VÉDELMI VEZETÉSTECHNIKAI RENDSZERSZERVEZŐ MESTERKÉPZÉSI SZAK - Infokommunikációs szakirány </t>
  </si>
  <si>
    <t>4.
LBVRIK41</t>
  </si>
  <si>
    <t>ZNEBK216226</t>
  </si>
  <si>
    <t>Híradás szervezés II. (ZV3)</t>
  </si>
  <si>
    <t>ZNEBK216247</t>
  </si>
  <si>
    <t>Kommunikációs rendszerek tervezése II. (ZV3)</t>
  </si>
  <si>
    <t>ZNEBK216222</t>
  </si>
  <si>
    <t>Hírhálózatok menedzsmentje II.</t>
  </si>
  <si>
    <t>ZNEBK216249</t>
  </si>
  <si>
    <t>A Magyar Köztársaság kommunikációs infrastruktúrája II.</t>
  </si>
  <si>
    <t>VÉDELMI VEZETÉSTECHNIKAI RENDSZERSZERVEZŐ MESTERKÉPZÉSI SZAK - Vezetéstechnikai szakirány ÖSSZESÍTŐ</t>
  </si>
  <si>
    <t xml:space="preserve">VÉDELMI VEZETÉSTECHNIKAI RENDSZERSZERVEZŐ MESTERKÉPZÉSI SZAK - Információbiztonsági szakirány </t>
  </si>
  <si>
    <t>4.
LBVRIB41</t>
  </si>
  <si>
    <t>ZNEBK106261</t>
  </si>
  <si>
    <t>Fizikai, személyi és dokumentumbiztonság I. (ZV2)</t>
  </si>
  <si>
    <t>F(Z)</t>
  </si>
  <si>
    <t>ZNEBK106262</t>
  </si>
  <si>
    <t>Rosszindulatú programok</t>
  </si>
  <si>
    <t>ZNEBK106263</t>
  </si>
  <si>
    <t>Az információbiztonság tervezése és szervezése (ZV3)</t>
  </si>
  <si>
    <t>ZNEBK106264</t>
  </si>
  <si>
    <t>Informatikai rendszerek biztonsága I.</t>
  </si>
  <si>
    <t>ZNEBK216224</t>
  </si>
  <si>
    <t>Honvédelmi feladatot ellátó szervezetek információbiztonsága (ZV3)</t>
  </si>
  <si>
    <t>ZNEBK106266</t>
  </si>
  <si>
    <t>Elektronikai támadás és védelem I. (ZV2)</t>
  </si>
  <si>
    <t>ZNEBK216280</t>
  </si>
  <si>
    <t xml:space="preserve"> Információbiztonsági kockázatmenedzsment </t>
  </si>
  <si>
    <t>VÉDELMI VEZETÉSTECHNIKAI RENDSZERSZERVEZŐ MESTERKÉPZÉSI SZAK - Információbiztonsági szakirány ÖSSZESÍTŐ</t>
  </si>
  <si>
    <t xml:space="preserve">VÉDELMI VEZETÉSTECHNIKAI RENDSZERSZERVEZŐ MESTERKÉPZÉSI SZAK - Rejtjelfelügyeleti szakirány </t>
  </si>
  <si>
    <t>ZNEBK216209</t>
  </si>
  <si>
    <t>ZNEBK106267</t>
  </si>
  <si>
    <t>Fizikai, személyi és dokumentumbiztonság II.</t>
  </si>
  <si>
    <t>ZNEBK106268</t>
  </si>
  <si>
    <t>kV</t>
  </si>
  <si>
    <t>Informatikai rendszerek biztonsága II.</t>
  </si>
  <si>
    <t>ZNEBK106269</t>
  </si>
  <si>
    <t>Elektronikai támadás és védelem II.</t>
  </si>
  <si>
    <t>ZNEBK106270</t>
  </si>
  <si>
    <t>Számítógép-hálózatok elleni támadások</t>
  </si>
  <si>
    <t>ZNEBK216223</t>
  </si>
  <si>
    <t>Híradás szervezés III. (ZV2)</t>
  </si>
  <si>
    <t>ZNEBK216225</t>
  </si>
  <si>
    <t>Rejtjelbiztonság elmélete és megvalósítása a haderőben (ZV3)</t>
  </si>
  <si>
    <t>VÉDELMI VEZETÉSTECHNIKAI RENDSZERSZERVEZŐ MESTERKÉPZÉSI SZAK - Rejtjelfelügyeleti szakirány ÖSSZESÍTŐ</t>
  </si>
  <si>
    <t xml:space="preserve">VÉDELMI VEZETÉSTECHNIKAI RENDSZERSZERVEZŐ MESTERKÉPZÉSI SZAK - Információs műveletek szakirány </t>
  </si>
  <si>
    <t>4.
LBVRIM41</t>
  </si>
  <si>
    <t>ZNEBK106291</t>
  </si>
  <si>
    <t>Robot- és nanotechnológia a védelmi szférában</t>
  </si>
  <si>
    <t>ZNEBK106292</t>
  </si>
  <si>
    <t>Műveleti biztonság és megtévesztés (ZV3)</t>
  </si>
  <si>
    <t>ZNEBK106293</t>
  </si>
  <si>
    <t>Felderítő és elektronikai hadviselési eszközök, eljárások (ZV2)</t>
  </si>
  <si>
    <t>ZNEBK106294</t>
  </si>
  <si>
    <t>Számítógép-hálózati hadviselés (ZV2)</t>
  </si>
  <si>
    <t>ZNEBK106295</t>
  </si>
  <si>
    <t>Pszichológiai műveletek, tömegtájékoztatás, médiahadviselés (ZV3)</t>
  </si>
  <si>
    <t>ZNEBK106296</t>
  </si>
  <si>
    <t>Polgári-katonai együttműködés</t>
  </si>
  <si>
    <t>ZNEBK106297</t>
  </si>
  <si>
    <t>Információs műveletek vezetése (ZV3)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</si>
</sst>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%"/>
    <numFmt numFmtId="176" formatCode="_-* #,##0.000\ _F_t_-;\-* #,##0.000\ _F_t_-;_-* &quot;-&quot;??\ _F_t_-;_-@_-"/>
    <numFmt numFmtId="177" formatCode="_-* #,##0.0\ _F_t_-;\-* #,##0.0\ _F_t_-;_-* &quot;-&quot;??\ _F_t_-;_-@_-"/>
    <numFmt numFmtId="178" formatCode="_-* #,##0\ _F_t_-;\-* #,##0\ _F_t_-;_-* &quot;-&quot;??\ _F_t_-;_-@_-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\k\ryy\d\i\t"/>
  </numFmts>
  <fonts count="67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 CE"/>
      <family val="0"/>
    </font>
    <font>
      <sz val="12"/>
      <color indexed="60"/>
      <name val="Calibri"/>
      <family val="2"/>
    </font>
    <font>
      <sz val="10"/>
      <name val="Arial CE"/>
      <family val="0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"/>
      <family val="2"/>
    </font>
    <font>
      <sz val="10"/>
      <color indexed="12"/>
      <name val="Arial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1"/>
      <name val="Arial"/>
      <family val="2"/>
    </font>
    <font>
      <sz val="11"/>
      <name val="Arial Narrow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sz val="13"/>
      <name val="Arial CE"/>
      <family val="2"/>
    </font>
    <font>
      <b/>
      <sz val="13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double"/>
      <top style="medium"/>
      <bottom style="thick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3" fillId="34" borderId="0" applyNumberFormat="0" applyBorder="0" applyAlignment="0" applyProtection="0"/>
    <xf numFmtId="0" fontId="52" fillId="35" borderId="1" applyNumberFormat="0" applyAlignment="0" applyProtection="0"/>
    <xf numFmtId="0" fontId="4" fillId="29" borderId="2" applyNumberFormat="0" applyAlignment="0" applyProtection="0"/>
    <xf numFmtId="0" fontId="5" fillId="36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7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2" fillId="9" borderId="2" applyNumberFormat="0" applyAlignment="0" applyProtection="0"/>
    <xf numFmtId="0" fontId="0" fillId="39" borderId="12" applyNumberFormat="0" applyFont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13" applyNumberFormat="0" applyAlignment="0" applyProtection="0"/>
    <xf numFmtId="0" fontId="14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5" fillId="4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9" borderId="15" applyNumberFormat="0" applyFont="0" applyAlignment="0" applyProtection="0"/>
    <xf numFmtId="0" fontId="17" fillId="29" borderId="16" applyNumberFormat="0" applyAlignment="0" applyProtection="0"/>
    <xf numFmtId="0" fontId="6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0" borderId="0" applyNumberFormat="0" applyBorder="0" applyAlignment="0" applyProtection="0"/>
    <xf numFmtId="0" fontId="65" fillId="51" borderId="0" applyNumberFormat="0" applyBorder="0" applyAlignment="0" applyProtection="0"/>
    <xf numFmtId="0" fontId="66" fillId="47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2" fillId="38" borderId="19" xfId="94" applyFont="1" applyFill="1" applyBorder="1" applyAlignment="1">
      <alignment horizontal="center" vertical="center"/>
      <protection/>
    </xf>
    <xf numFmtId="0" fontId="25" fillId="38" borderId="20" xfId="94" applyFont="1" applyFill="1" applyBorder="1" applyAlignment="1">
      <alignment horizontal="center" textRotation="90" wrapText="1"/>
      <protection/>
    </xf>
    <xf numFmtId="0" fontId="25" fillId="38" borderId="21" xfId="94" applyFont="1" applyFill="1" applyBorder="1" applyAlignment="1">
      <alignment horizontal="center" textRotation="90"/>
      <protection/>
    </xf>
    <xf numFmtId="0" fontId="25" fillId="38" borderId="22" xfId="94" applyFont="1" applyFill="1" applyBorder="1" applyAlignment="1">
      <alignment horizontal="center" textRotation="90"/>
      <protection/>
    </xf>
    <xf numFmtId="0" fontId="25" fillId="38" borderId="21" xfId="94" applyFont="1" applyFill="1" applyBorder="1" applyAlignment="1">
      <alignment horizontal="center" textRotation="90" wrapText="1"/>
      <protection/>
    </xf>
    <xf numFmtId="0" fontId="25" fillId="38" borderId="22" xfId="94" applyFont="1" applyFill="1" applyBorder="1" applyAlignment="1">
      <alignment horizontal="center" textRotation="90" wrapText="1"/>
      <protection/>
    </xf>
    <xf numFmtId="0" fontId="25" fillId="52" borderId="20" xfId="94" applyFont="1" applyFill="1" applyBorder="1" applyAlignment="1">
      <alignment horizontal="center" textRotation="90" wrapText="1"/>
      <protection/>
    </xf>
    <xf numFmtId="0" fontId="25" fillId="52" borderId="21" xfId="94" applyFont="1" applyFill="1" applyBorder="1" applyAlignment="1">
      <alignment horizontal="center" textRotation="90" wrapText="1"/>
      <protection/>
    </xf>
    <xf numFmtId="0" fontId="25" fillId="52" borderId="22" xfId="94" applyFont="1" applyFill="1" applyBorder="1" applyAlignment="1">
      <alignment horizontal="center" textRotation="90" wrapText="1"/>
      <protection/>
    </xf>
    <xf numFmtId="0" fontId="25" fillId="0" borderId="19" xfId="94" applyFont="1" applyBorder="1" applyAlignment="1">
      <alignment horizontal="center" vertical="center" textRotation="90"/>
      <protection/>
    </xf>
    <xf numFmtId="0" fontId="26" fillId="11" borderId="23" xfId="94" applyFont="1" applyFill="1" applyBorder="1" applyAlignment="1">
      <alignment horizontal="center"/>
      <protection/>
    </xf>
    <xf numFmtId="0" fontId="26" fillId="11" borderId="24" xfId="94" applyFont="1" applyFill="1" applyBorder="1">
      <alignment/>
      <protection/>
    </xf>
    <xf numFmtId="0" fontId="24" fillId="11" borderId="24" xfId="94" applyFont="1" applyFill="1" applyBorder="1" applyAlignment="1">
      <alignment horizontal="center"/>
      <protection/>
    </xf>
    <xf numFmtId="0" fontId="26" fillId="52" borderId="24" xfId="94" applyFont="1" applyFill="1" applyBorder="1">
      <alignment/>
      <protection/>
    </xf>
    <xf numFmtId="0" fontId="26" fillId="11" borderId="25" xfId="94" applyFont="1" applyFill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26" fillId="0" borderId="28" xfId="94" applyFont="1" applyFill="1" applyBorder="1" applyAlignment="1">
      <alignment horizontal="center"/>
      <protection/>
    </xf>
    <xf numFmtId="1" fontId="27" fillId="0" borderId="29" xfId="94" applyNumberFormat="1" applyFont="1" applyFill="1" applyBorder="1" applyAlignment="1">
      <alignment horizontal="center"/>
      <protection/>
    </xf>
    <xf numFmtId="0" fontId="27" fillId="0" borderId="29" xfId="94" applyFont="1" applyFill="1" applyBorder="1" applyAlignment="1">
      <alignment horizontal="center"/>
      <protection/>
    </xf>
    <xf numFmtId="0" fontId="26" fillId="52" borderId="29" xfId="94" applyFont="1" applyFill="1" applyBorder="1">
      <alignment/>
      <protection/>
    </xf>
    <xf numFmtId="1" fontId="26" fillId="38" borderId="29" xfId="94" applyNumberFormat="1" applyFont="1" applyFill="1" applyBorder="1" applyAlignment="1">
      <alignment horizontal="right"/>
      <protection/>
    </xf>
    <xf numFmtId="1" fontId="26" fillId="38" borderId="29" xfId="94" applyNumberFormat="1" applyFont="1" applyFill="1" applyBorder="1">
      <alignment/>
      <protection/>
    </xf>
    <xf numFmtId="1" fontId="26" fillId="0" borderId="30" xfId="94" applyNumberFormat="1" applyFont="1" applyFill="1" applyBorder="1" applyAlignment="1">
      <alignment horizontal="right"/>
      <protection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26" fillId="0" borderId="31" xfId="94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26" fillId="0" borderId="26" xfId="93" applyFont="1" applyFill="1" applyBorder="1" applyAlignment="1">
      <alignment horizontal="left"/>
      <protection/>
    </xf>
    <xf numFmtId="0" fontId="27" fillId="0" borderId="32" xfId="93" applyFont="1" applyFill="1" applyBorder="1" applyAlignment="1">
      <alignment horizontal="center"/>
      <protection/>
    </xf>
    <xf numFmtId="0" fontId="27" fillId="0" borderId="31" xfId="93" applyFont="1" applyFill="1" applyBorder="1" applyAlignment="1">
      <alignment horizontal="left"/>
      <protection/>
    </xf>
    <xf numFmtId="0" fontId="27" fillId="0" borderId="29" xfId="94" applyFont="1" applyFill="1" applyBorder="1" applyAlignment="1">
      <alignment horizontal="center" vertical="center" shrinkToFit="1"/>
      <protection/>
    </xf>
    <xf numFmtId="0" fontId="26" fillId="38" borderId="26" xfId="94" applyFont="1" applyFill="1" applyBorder="1">
      <alignment/>
      <protection/>
    </xf>
    <xf numFmtId="0" fontId="26" fillId="38" borderId="29" xfId="94" applyFont="1" applyFill="1" applyBorder="1">
      <alignment/>
      <protection/>
    </xf>
    <xf numFmtId="0" fontId="24" fillId="38" borderId="31" xfId="94" applyFont="1" applyFill="1" applyBorder="1" applyAlignment="1">
      <alignment horizontal="center"/>
      <protection/>
    </xf>
    <xf numFmtId="1" fontId="24" fillId="38" borderId="29" xfId="94" applyNumberFormat="1" applyFont="1" applyFill="1" applyBorder="1" applyAlignment="1">
      <alignment horizontal="center"/>
      <protection/>
    </xf>
    <xf numFmtId="0" fontId="24" fillId="38" borderId="29" xfId="94" applyFont="1" applyFill="1" applyBorder="1">
      <alignment/>
      <protection/>
    </xf>
    <xf numFmtId="1" fontId="24" fillId="52" borderId="29" xfId="94" applyNumberFormat="1" applyFont="1" applyFill="1" applyBorder="1" applyAlignment="1">
      <alignment horizontal="center"/>
      <protection/>
    </xf>
    <xf numFmtId="0" fontId="24" fillId="52" borderId="29" xfId="94" applyFont="1" applyFill="1" applyBorder="1">
      <alignment/>
      <protection/>
    </xf>
    <xf numFmtId="1" fontId="24" fillId="38" borderId="29" xfId="94" applyNumberFormat="1" applyFont="1" applyFill="1" applyBorder="1" applyAlignment="1">
      <alignment horizontal="right"/>
      <protection/>
    </xf>
    <xf numFmtId="1" fontId="24" fillId="38" borderId="29" xfId="94" applyNumberFormat="1" applyFont="1" applyFill="1" applyBorder="1">
      <alignment/>
      <protection/>
    </xf>
    <xf numFmtId="1" fontId="24" fillId="38" borderId="30" xfId="94" applyNumberFormat="1" applyFont="1" applyFill="1" applyBorder="1">
      <alignment/>
      <protection/>
    </xf>
    <xf numFmtId="0" fontId="26" fillId="38" borderId="33" xfId="94" applyFont="1" applyFill="1" applyBorder="1">
      <alignment/>
      <protection/>
    </xf>
    <xf numFmtId="0" fontId="26" fillId="38" borderId="34" xfId="94" applyFont="1" applyFill="1" applyBorder="1">
      <alignment/>
      <protection/>
    </xf>
    <xf numFmtId="0" fontId="24" fillId="38" borderId="35" xfId="94" applyFont="1" applyFill="1" applyBorder="1" applyAlignment="1">
      <alignment horizontal="center"/>
      <protection/>
    </xf>
    <xf numFmtId="0" fontId="24" fillId="38" borderId="34" xfId="94" applyFont="1" applyFill="1" applyBorder="1">
      <alignment/>
      <protection/>
    </xf>
    <xf numFmtId="1" fontId="24" fillId="38" borderId="34" xfId="94" applyNumberFormat="1" applyFont="1" applyFill="1" applyBorder="1" applyAlignment="1">
      <alignment horizontal="center"/>
      <protection/>
    </xf>
    <xf numFmtId="0" fontId="24" fillId="52" borderId="34" xfId="94" applyFont="1" applyFill="1" applyBorder="1">
      <alignment/>
      <protection/>
    </xf>
    <xf numFmtId="1" fontId="24" fillId="52" borderId="34" xfId="94" applyNumberFormat="1" applyFont="1" applyFill="1" applyBorder="1" applyAlignment="1">
      <alignment horizontal="center"/>
      <protection/>
    </xf>
    <xf numFmtId="0" fontId="24" fillId="38" borderId="34" xfId="94" applyFont="1" applyFill="1" applyBorder="1" applyAlignment="1">
      <alignment horizontal="right"/>
      <protection/>
    </xf>
    <xf numFmtId="1" fontId="24" fillId="38" borderId="34" xfId="94" applyNumberFormat="1" applyFont="1" applyFill="1" applyBorder="1">
      <alignment/>
      <protection/>
    </xf>
    <xf numFmtId="1" fontId="24" fillId="38" borderId="34" xfId="94" applyNumberFormat="1" applyFont="1" applyFill="1" applyBorder="1" applyAlignment="1">
      <alignment horizontal="right"/>
      <protection/>
    </xf>
    <xf numFmtId="1" fontId="24" fillId="38" borderId="36" xfId="94" applyNumberFormat="1" applyFont="1" applyFill="1" applyBorder="1" applyAlignment="1">
      <alignment horizontal="right"/>
      <protection/>
    </xf>
    <xf numFmtId="0" fontId="24" fillId="11" borderId="37" xfId="94" applyFont="1" applyFill="1" applyBorder="1" applyAlignment="1">
      <alignment horizontal="center"/>
      <protection/>
    </xf>
    <xf numFmtId="0" fontId="24" fillId="11" borderId="27" xfId="94" applyFont="1" applyFill="1" applyBorder="1">
      <alignment/>
      <protection/>
    </xf>
    <xf numFmtId="0" fontId="24" fillId="11" borderId="27" xfId="94" applyFont="1" applyFill="1" applyBorder="1" applyAlignment="1">
      <alignment horizontal="center"/>
      <protection/>
    </xf>
    <xf numFmtId="0" fontId="26" fillId="11" borderId="27" xfId="94" applyFont="1" applyFill="1" applyBorder="1">
      <alignment/>
      <protection/>
    </xf>
    <xf numFmtId="0" fontId="26" fillId="52" borderId="27" xfId="94" applyFont="1" applyFill="1" applyBorder="1">
      <alignment/>
      <protection/>
    </xf>
    <xf numFmtId="0" fontId="26" fillId="11" borderId="27" xfId="94" applyFont="1" applyFill="1" applyBorder="1" applyAlignment="1">
      <alignment horizontal="right"/>
      <protection/>
    </xf>
    <xf numFmtId="0" fontId="26" fillId="11" borderId="38" xfId="94" applyFont="1" applyFill="1" applyBorder="1">
      <alignment/>
      <protection/>
    </xf>
    <xf numFmtId="0" fontId="16" fillId="0" borderId="26" xfId="92" applyFont="1" applyBorder="1" applyAlignment="1">
      <alignment horizontal="center" wrapText="1"/>
      <protection/>
    </xf>
    <xf numFmtId="0" fontId="26" fillId="0" borderId="29" xfId="94" applyFont="1" applyBorder="1">
      <alignment/>
      <protection/>
    </xf>
    <xf numFmtId="0" fontId="28" fillId="0" borderId="26" xfId="0" applyFont="1" applyBorder="1" applyAlignment="1">
      <alignment horizontal="center"/>
    </xf>
    <xf numFmtId="0" fontId="28" fillId="0" borderId="29" xfId="0" applyFont="1" applyFill="1" applyBorder="1" applyAlignment="1">
      <alignment/>
    </xf>
    <xf numFmtId="0" fontId="26" fillId="0" borderId="29" xfId="94" applyFont="1" applyBorder="1" applyAlignment="1">
      <alignment horizontal="center"/>
      <protection/>
    </xf>
    <xf numFmtId="0" fontId="24" fillId="38" borderId="29" xfId="94" applyFont="1" applyFill="1" applyBorder="1" applyAlignment="1">
      <alignment horizontal="center"/>
      <protection/>
    </xf>
    <xf numFmtId="0" fontId="24" fillId="52" borderId="29" xfId="94" applyFont="1" applyFill="1" applyBorder="1" applyAlignment="1">
      <alignment horizontal="center"/>
      <protection/>
    </xf>
    <xf numFmtId="0" fontId="24" fillId="38" borderId="29" xfId="94" applyFont="1" applyFill="1" applyBorder="1" applyAlignment="1">
      <alignment horizontal="right"/>
      <protection/>
    </xf>
    <xf numFmtId="0" fontId="24" fillId="38" borderId="30" xfId="94" applyFont="1" applyFill="1" applyBorder="1" applyAlignment="1">
      <alignment horizontal="right"/>
      <protection/>
    </xf>
    <xf numFmtId="0" fontId="24" fillId="38" borderId="34" xfId="94" applyFont="1" applyFill="1" applyBorder="1" applyAlignment="1">
      <alignment horizontal="center"/>
      <protection/>
    </xf>
    <xf numFmtId="0" fontId="24" fillId="52" borderId="34" xfId="94" applyFont="1" applyFill="1" applyBorder="1" applyAlignment="1">
      <alignment horizontal="center"/>
      <protection/>
    </xf>
    <xf numFmtId="0" fontId="26" fillId="52" borderId="34" xfId="94" applyFont="1" applyFill="1" applyBorder="1">
      <alignment/>
      <protection/>
    </xf>
    <xf numFmtId="0" fontId="24" fillId="38" borderId="36" xfId="94" applyFont="1" applyFill="1" applyBorder="1">
      <alignment/>
      <protection/>
    </xf>
    <xf numFmtId="0" fontId="26" fillId="38" borderId="39" xfId="94" applyFont="1" applyFill="1" applyBorder="1">
      <alignment/>
      <protection/>
    </xf>
    <xf numFmtId="0" fontId="26" fillId="38" borderId="40" xfId="94" applyFont="1" applyFill="1" applyBorder="1">
      <alignment/>
      <protection/>
    </xf>
    <xf numFmtId="1" fontId="24" fillId="38" borderId="24" xfId="94" applyNumberFormat="1" applyFont="1" applyFill="1" applyBorder="1">
      <alignment/>
      <protection/>
    </xf>
    <xf numFmtId="0" fontId="24" fillId="38" borderId="24" xfId="94" applyFont="1" applyFill="1" applyBorder="1" applyAlignment="1">
      <alignment horizontal="center"/>
      <protection/>
    </xf>
    <xf numFmtId="0" fontId="26" fillId="38" borderId="24" xfId="94" applyFont="1" applyFill="1" applyBorder="1">
      <alignment/>
      <protection/>
    </xf>
    <xf numFmtId="1" fontId="24" fillId="52" borderId="24" xfId="94" applyNumberFormat="1" applyFont="1" applyFill="1" applyBorder="1">
      <alignment/>
      <protection/>
    </xf>
    <xf numFmtId="0" fontId="24" fillId="52" borderId="24" xfId="94" applyFont="1" applyFill="1" applyBorder="1" applyAlignment="1">
      <alignment horizontal="center"/>
      <protection/>
    </xf>
    <xf numFmtId="1" fontId="24" fillId="38" borderId="25" xfId="94" applyNumberFormat="1" applyFont="1" applyFill="1" applyBorder="1">
      <alignment/>
      <protection/>
    </xf>
    <xf numFmtId="0" fontId="26" fillId="38" borderId="41" xfId="94" applyFont="1" applyFill="1" applyBorder="1">
      <alignment/>
      <protection/>
    </xf>
    <xf numFmtId="0" fontId="26" fillId="38" borderId="42" xfId="94" applyFont="1" applyFill="1" applyBorder="1">
      <alignment/>
      <protection/>
    </xf>
    <xf numFmtId="0" fontId="16" fillId="0" borderId="32" xfId="93" applyFont="1" applyBorder="1" applyAlignment="1">
      <alignment horizontal="center"/>
      <protection/>
    </xf>
    <xf numFmtId="0" fontId="16" fillId="0" borderId="29" xfId="93" applyFont="1" applyBorder="1">
      <alignment/>
      <protection/>
    </xf>
    <xf numFmtId="0" fontId="0" fillId="0" borderId="29" xfId="94" applyFont="1" applyBorder="1" applyAlignment="1">
      <alignment horizontal="center"/>
      <protection/>
    </xf>
    <xf numFmtId="0" fontId="0" fillId="52" borderId="29" xfId="94" applyFont="1" applyFill="1" applyBorder="1" applyAlignment="1">
      <alignment horizontal="center"/>
      <protection/>
    </xf>
    <xf numFmtId="1" fontId="26" fillId="0" borderId="30" xfId="94" applyNumberFormat="1" applyFont="1" applyBorder="1" applyAlignment="1">
      <alignment horizontal="right"/>
      <protection/>
    </xf>
    <xf numFmtId="0" fontId="29" fillId="0" borderId="29" xfId="93" applyFont="1" applyBorder="1">
      <alignment/>
      <protection/>
    </xf>
    <xf numFmtId="0" fontId="0" fillId="0" borderId="29" xfId="94" applyFont="1" applyFill="1" applyBorder="1" applyAlignment="1">
      <alignment horizontal="center"/>
      <protection/>
    </xf>
    <xf numFmtId="0" fontId="16" fillId="0" borderId="26" xfId="93" applyFont="1" applyFill="1" applyBorder="1" applyAlignment="1">
      <alignment horizontal="left"/>
      <protection/>
    </xf>
    <xf numFmtId="0" fontId="16" fillId="0" borderId="29" xfId="93" applyFont="1" applyBorder="1" applyAlignment="1">
      <alignment horizontal="center"/>
      <protection/>
    </xf>
    <xf numFmtId="0" fontId="16" fillId="0" borderId="29" xfId="93" applyFont="1" applyFill="1" applyBorder="1">
      <alignment/>
      <protection/>
    </xf>
    <xf numFmtId="0" fontId="16" fillId="0" borderId="29" xfId="94" applyFont="1" applyFill="1" applyBorder="1" applyAlignment="1">
      <alignment horizontal="center"/>
      <protection/>
    </xf>
    <xf numFmtId="0" fontId="16" fillId="52" borderId="29" xfId="94" applyFont="1" applyFill="1" applyBorder="1" applyAlignment="1">
      <alignment horizontal="center"/>
      <protection/>
    </xf>
    <xf numFmtId="0" fontId="16" fillId="38" borderId="43" xfId="94" applyFont="1" applyFill="1" applyBorder="1">
      <alignment/>
      <protection/>
    </xf>
    <xf numFmtId="0" fontId="16" fillId="38" borderId="44" xfId="94" applyFont="1" applyFill="1" applyBorder="1">
      <alignment/>
      <protection/>
    </xf>
    <xf numFmtId="0" fontId="25" fillId="38" borderId="31" xfId="94" applyFont="1" applyFill="1" applyBorder="1" applyAlignment="1">
      <alignment horizontal="center"/>
      <protection/>
    </xf>
    <xf numFmtId="0" fontId="25" fillId="38" borderId="29" xfId="94" applyFont="1" applyFill="1" applyBorder="1" applyAlignment="1">
      <alignment horizontal="center"/>
      <protection/>
    </xf>
    <xf numFmtId="0" fontId="16" fillId="38" borderId="29" xfId="94" applyFont="1" applyFill="1" applyBorder="1" applyAlignment="1">
      <alignment horizontal="center"/>
      <protection/>
    </xf>
    <xf numFmtId="0" fontId="25" fillId="52" borderId="29" xfId="94" applyFont="1" applyFill="1" applyBorder="1" applyAlignment="1">
      <alignment horizontal="center"/>
      <protection/>
    </xf>
    <xf numFmtId="1" fontId="26" fillId="38" borderId="30" xfId="94" applyNumberFormat="1" applyFont="1" applyFill="1" applyBorder="1">
      <alignment/>
      <protection/>
    </xf>
    <xf numFmtId="0" fontId="16" fillId="38" borderId="45" xfId="94" applyFont="1" applyFill="1" applyBorder="1">
      <alignment/>
      <protection/>
    </xf>
    <xf numFmtId="0" fontId="16" fillId="38" borderId="46" xfId="94" applyFont="1" applyFill="1" applyBorder="1">
      <alignment/>
      <protection/>
    </xf>
    <xf numFmtId="0" fontId="25" fillId="38" borderId="47" xfId="94" applyFont="1" applyFill="1" applyBorder="1" applyAlignment="1">
      <alignment horizontal="center"/>
      <protection/>
    </xf>
    <xf numFmtId="0" fontId="25" fillId="38" borderId="48" xfId="94" applyFont="1" applyFill="1" applyBorder="1" applyAlignment="1">
      <alignment horizontal="center"/>
      <protection/>
    </xf>
    <xf numFmtId="0" fontId="16" fillId="38" borderId="48" xfId="94" applyFont="1" applyFill="1" applyBorder="1" applyAlignment="1">
      <alignment horizontal="center"/>
      <protection/>
    </xf>
    <xf numFmtId="0" fontId="16" fillId="52" borderId="48" xfId="94" applyFont="1" applyFill="1" applyBorder="1" applyAlignment="1">
      <alignment horizontal="center"/>
      <protection/>
    </xf>
    <xf numFmtId="0" fontId="25" fillId="52" borderId="48" xfId="94" applyFont="1" applyFill="1" applyBorder="1" applyAlignment="1">
      <alignment horizontal="center"/>
      <protection/>
    </xf>
    <xf numFmtId="0" fontId="26" fillId="38" borderId="48" xfId="94" applyFont="1" applyFill="1" applyBorder="1">
      <alignment/>
      <protection/>
    </xf>
    <xf numFmtId="1" fontId="24" fillId="38" borderId="48" xfId="94" applyNumberFormat="1" applyFont="1" applyFill="1" applyBorder="1" applyAlignment="1">
      <alignment horizontal="right"/>
      <protection/>
    </xf>
    <xf numFmtId="0" fontId="24" fillId="38" borderId="48" xfId="94" applyFont="1" applyFill="1" applyBorder="1" applyAlignment="1">
      <alignment horizontal="right"/>
      <protection/>
    </xf>
    <xf numFmtId="0" fontId="24" fillId="38" borderId="49" xfId="94" applyFont="1" applyFill="1" applyBorder="1" applyAlignment="1">
      <alignment horizontal="right"/>
      <protection/>
    </xf>
    <xf numFmtId="0" fontId="25" fillId="11" borderId="26" xfId="94" applyFont="1" applyFill="1" applyBorder="1" applyAlignment="1">
      <alignment horizontal="center"/>
      <protection/>
    </xf>
    <xf numFmtId="0" fontId="16" fillId="11" borderId="29" xfId="94" applyFont="1" applyFill="1" applyBorder="1">
      <alignment/>
      <protection/>
    </xf>
    <xf numFmtId="0" fontId="25" fillId="11" borderId="29" xfId="94" applyFont="1" applyFill="1" applyBorder="1" applyAlignment="1">
      <alignment horizontal="center"/>
      <protection/>
    </xf>
    <xf numFmtId="0" fontId="16" fillId="11" borderId="29" xfId="94" applyFont="1" applyFill="1" applyBorder="1" applyAlignment="1">
      <alignment horizontal="center"/>
      <protection/>
    </xf>
    <xf numFmtId="0" fontId="26" fillId="11" borderId="29" xfId="94" applyFont="1" applyFill="1" applyBorder="1">
      <alignment/>
      <protection/>
    </xf>
    <xf numFmtId="0" fontId="26" fillId="11" borderId="30" xfId="94" applyFont="1" applyFill="1" applyBorder="1">
      <alignment/>
      <protection/>
    </xf>
    <xf numFmtId="0" fontId="0" fillId="0" borderId="26" xfId="0" applyFont="1" applyBorder="1" applyAlignment="1">
      <alignment horizontal="center" vertical="top"/>
    </xf>
    <xf numFmtId="0" fontId="16" fillId="0" borderId="26" xfId="94" applyFont="1" applyBorder="1" applyAlignment="1">
      <alignment horizontal="center"/>
      <protection/>
    </xf>
    <xf numFmtId="0" fontId="16" fillId="0" borderId="32" xfId="94" applyFont="1" applyBorder="1">
      <alignment/>
      <protection/>
    </xf>
    <xf numFmtId="0" fontId="0" fillId="0" borderId="29" xfId="94" applyFont="1" applyBorder="1">
      <alignment/>
      <protection/>
    </xf>
    <xf numFmtId="0" fontId="16" fillId="0" borderId="29" xfId="94" applyFont="1" applyBorder="1" applyAlignment="1">
      <alignment horizontal="center"/>
      <protection/>
    </xf>
    <xf numFmtId="0" fontId="16" fillId="0" borderId="0" xfId="94" applyFont="1" applyFill="1" applyBorder="1">
      <alignment/>
      <protection/>
    </xf>
    <xf numFmtId="0" fontId="25" fillId="0" borderId="29" xfId="94" applyFont="1" applyFill="1" applyBorder="1" applyAlignment="1">
      <alignment horizontal="center"/>
      <protection/>
    </xf>
    <xf numFmtId="0" fontId="26" fillId="38" borderId="43" xfId="94" applyFont="1" applyFill="1" applyBorder="1">
      <alignment/>
      <protection/>
    </xf>
    <xf numFmtId="0" fontId="26" fillId="38" borderId="44" xfId="94" applyFont="1" applyFill="1" applyBorder="1">
      <alignment/>
      <protection/>
    </xf>
    <xf numFmtId="0" fontId="26" fillId="38" borderId="29" xfId="94" applyFont="1" applyFill="1" applyBorder="1" applyAlignment="1">
      <alignment horizontal="center"/>
      <protection/>
    </xf>
    <xf numFmtId="0" fontId="26" fillId="52" borderId="29" xfId="94" applyFont="1" applyFill="1" applyBorder="1" applyAlignment="1">
      <alignment horizontal="center"/>
      <protection/>
    </xf>
    <xf numFmtId="0" fontId="24" fillId="38" borderId="30" xfId="94" applyFont="1" applyFill="1" applyBorder="1" applyAlignment="1">
      <alignment horizontal="center"/>
      <protection/>
    </xf>
    <xf numFmtId="0" fontId="26" fillId="38" borderId="50" xfId="94" applyFont="1" applyFill="1" applyBorder="1">
      <alignment/>
      <protection/>
    </xf>
    <xf numFmtId="0" fontId="26" fillId="38" borderId="34" xfId="94" applyFont="1" applyFill="1" applyBorder="1" applyAlignment="1">
      <alignment horizontal="center"/>
      <protection/>
    </xf>
    <xf numFmtId="0" fontId="26" fillId="52" borderId="34" xfId="94" applyFont="1" applyFill="1" applyBorder="1" applyAlignment="1">
      <alignment horizontal="center"/>
      <protection/>
    </xf>
    <xf numFmtId="0" fontId="24" fillId="38" borderId="36" xfId="94" applyFont="1" applyFill="1" applyBorder="1" applyAlignment="1">
      <alignment horizontal="right"/>
      <protection/>
    </xf>
    <xf numFmtId="0" fontId="16" fillId="0" borderId="37" xfId="93" applyFont="1" applyFill="1" applyBorder="1" applyAlignment="1">
      <alignment horizontal="left"/>
      <protection/>
    </xf>
    <xf numFmtId="0" fontId="16" fillId="0" borderId="27" xfId="94" applyFont="1" applyBorder="1" applyAlignment="1">
      <alignment horizontal="center"/>
      <protection/>
    </xf>
    <xf numFmtId="0" fontId="16" fillId="0" borderId="51" xfId="94" applyFont="1" applyBorder="1">
      <alignment/>
      <protection/>
    </xf>
    <xf numFmtId="0" fontId="16" fillId="52" borderId="27" xfId="94" applyFont="1" applyFill="1" applyBorder="1" applyAlignment="1">
      <alignment horizontal="center"/>
      <protection/>
    </xf>
    <xf numFmtId="0" fontId="26" fillId="52" borderId="27" xfId="94" applyFont="1" applyFill="1" applyBorder="1" applyAlignment="1">
      <alignment horizontal="center"/>
      <protection/>
    </xf>
    <xf numFmtId="1" fontId="26" fillId="38" borderId="27" xfId="94" applyNumberFormat="1" applyFont="1" applyFill="1" applyBorder="1">
      <alignment/>
      <protection/>
    </xf>
    <xf numFmtId="1" fontId="26" fillId="38" borderId="27" xfId="94" applyNumberFormat="1" applyFont="1" applyFill="1" applyBorder="1" applyAlignment="1">
      <alignment horizontal="right"/>
      <protection/>
    </xf>
    <xf numFmtId="1" fontId="26" fillId="0" borderId="38" xfId="94" applyNumberFormat="1" applyFont="1" applyBorder="1" applyAlignment="1">
      <alignment horizontal="right"/>
      <protection/>
    </xf>
    <xf numFmtId="0" fontId="24" fillId="38" borderId="52" xfId="94" applyFont="1" applyFill="1" applyBorder="1" applyAlignment="1">
      <alignment horizontal="center"/>
      <protection/>
    </xf>
    <xf numFmtId="1" fontId="23" fillId="38" borderId="21" xfId="94" applyNumberFormat="1" applyFont="1" applyFill="1" applyBorder="1" applyAlignment="1">
      <alignment horizontal="center"/>
      <protection/>
    </xf>
    <xf numFmtId="0" fontId="26" fillId="38" borderId="21" xfId="94" applyFont="1" applyFill="1" applyBorder="1" applyAlignment="1">
      <alignment horizontal="center"/>
      <protection/>
    </xf>
    <xf numFmtId="1" fontId="23" fillId="52" borderId="21" xfId="94" applyNumberFormat="1" applyFont="1" applyFill="1" applyBorder="1" applyAlignment="1">
      <alignment horizontal="center"/>
      <protection/>
    </xf>
    <xf numFmtId="0" fontId="26" fillId="52" borderId="21" xfId="94" applyFont="1" applyFill="1" applyBorder="1" applyAlignment="1">
      <alignment horizontal="center"/>
      <protection/>
    </xf>
    <xf numFmtId="1" fontId="23" fillId="38" borderId="53" xfId="94" applyNumberFormat="1" applyFont="1" applyFill="1" applyBorder="1" applyAlignment="1">
      <alignment horizontal="center"/>
      <protection/>
    </xf>
    <xf numFmtId="0" fontId="26" fillId="38" borderId="54" xfId="94" applyFont="1" applyFill="1" applyBorder="1">
      <alignment/>
      <protection/>
    </xf>
    <xf numFmtId="0" fontId="26" fillId="38" borderId="55" xfId="94" applyFont="1" applyFill="1" applyBorder="1">
      <alignment/>
      <protection/>
    </xf>
    <xf numFmtId="0" fontId="23" fillId="38" borderId="56" xfId="94" applyFont="1" applyFill="1" applyBorder="1" applyAlignment="1">
      <alignment horizontal="center"/>
      <protection/>
    </xf>
    <xf numFmtId="0" fontId="26" fillId="38" borderId="40" xfId="94" applyFont="1" applyFill="1" applyBorder="1" applyAlignment="1">
      <alignment horizontal="center"/>
      <protection/>
    </xf>
    <xf numFmtId="1" fontId="23" fillId="38" borderId="40" xfId="94" applyNumberFormat="1" applyFont="1" applyFill="1" applyBorder="1" applyAlignment="1">
      <alignment horizontal="center"/>
      <protection/>
    </xf>
    <xf numFmtId="0" fontId="26" fillId="52" borderId="40" xfId="94" applyFont="1" applyFill="1" applyBorder="1" applyAlignment="1">
      <alignment horizontal="center"/>
      <protection/>
    </xf>
    <xf numFmtId="1" fontId="23" fillId="52" borderId="40" xfId="94" applyNumberFormat="1" applyFont="1" applyFill="1" applyBorder="1" applyAlignment="1">
      <alignment horizontal="center"/>
      <protection/>
    </xf>
    <xf numFmtId="1" fontId="23" fillId="38" borderId="40" xfId="94" applyNumberFormat="1" applyFont="1" applyFill="1" applyBorder="1" applyAlignment="1">
      <alignment horizontal="right"/>
      <protection/>
    </xf>
    <xf numFmtId="1" fontId="23" fillId="38" borderId="57" xfId="94" applyNumberFormat="1" applyFont="1" applyFill="1" applyBorder="1" applyAlignment="1">
      <alignment horizontal="right"/>
      <protection/>
    </xf>
    <xf numFmtId="0" fontId="26" fillId="0" borderId="58" xfId="94" applyFont="1" applyFill="1" applyBorder="1">
      <alignment/>
      <protection/>
    </xf>
    <xf numFmtId="0" fontId="26" fillId="0" borderId="52" xfId="94" applyFont="1" applyFill="1" applyBorder="1">
      <alignment/>
      <protection/>
    </xf>
    <xf numFmtId="0" fontId="23" fillId="0" borderId="52" xfId="94" applyFont="1" applyFill="1" applyBorder="1" applyAlignment="1">
      <alignment horizontal="center"/>
      <protection/>
    </xf>
    <xf numFmtId="0" fontId="26" fillId="0" borderId="52" xfId="94" applyFont="1" applyFill="1" applyBorder="1" applyAlignment="1">
      <alignment horizontal="center"/>
      <protection/>
    </xf>
    <xf numFmtId="1" fontId="23" fillId="0" borderId="52" xfId="94" applyNumberFormat="1" applyFont="1" applyFill="1" applyBorder="1" applyAlignment="1">
      <alignment horizontal="center"/>
      <protection/>
    </xf>
    <xf numFmtId="0" fontId="26" fillId="52" borderId="52" xfId="94" applyFont="1" applyFill="1" applyBorder="1" applyAlignment="1">
      <alignment horizontal="center"/>
      <protection/>
    </xf>
    <xf numFmtId="1" fontId="23" fillId="52" borderId="52" xfId="94" applyNumberFormat="1" applyFont="1" applyFill="1" applyBorder="1" applyAlignment="1">
      <alignment horizontal="center"/>
      <protection/>
    </xf>
    <xf numFmtId="1" fontId="23" fillId="0" borderId="52" xfId="94" applyNumberFormat="1" applyFont="1" applyFill="1" applyBorder="1" applyAlignment="1">
      <alignment horizontal="right"/>
      <protection/>
    </xf>
    <xf numFmtId="1" fontId="23" fillId="0" borderId="59" xfId="94" applyNumberFormat="1" applyFont="1" applyFill="1" applyBorder="1" applyAlignment="1">
      <alignment horizontal="right"/>
      <protection/>
    </xf>
    <xf numFmtId="0" fontId="24" fillId="11" borderId="54" xfId="94" applyFont="1" applyFill="1" applyBorder="1" applyAlignment="1">
      <alignment horizontal="center"/>
      <protection/>
    </xf>
    <xf numFmtId="0" fontId="26" fillId="11" borderId="55" xfId="94" applyFont="1" applyFill="1" applyBorder="1">
      <alignment/>
      <protection/>
    </xf>
    <xf numFmtId="0" fontId="24" fillId="11" borderId="60" xfId="94" applyFont="1" applyFill="1" applyBorder="1" applyAlignment="1">
      <alignment horizontal="center"/>
      <protection/>
    </xf>
    <xf numFmtId="0" fontId="26" fillId="11" borderId="55" xfId="94" applyFont="1" applyFill="1" applyBorder="1" applyAlignment="1">
      <alignment horizontal="center"/>
      <protection/>
    </xf>
    <xf numFmtId="1" fontId="23" fillId="11" borderId="55" xfId="94" applyNumberFormat="1" applyFont="1" applyFill="1" applyBorder="1" applyAlignment="1">
      <alignment horizontal="center"/>
      <protection/>
    </xf>
    <xf numFmtId="0" fontId="26" fillId="52" borderId="55" xfId="94" applyFont="1" applyFill="1" applyBorder="1" applyAlignment="1">
      <alignment horizontal="center"/>
      <protection/>
    </xf>
    <xf numFmtId="1" fontId="23" fillId="52" borderId="55" xfId="94" applyNumberFormat="1" applyFont="1" applyFill="1" applyBorder="1" applyAlignment="1">
      <alignment horizontal="center"/>
      <protection/>
    </xf>
    <xf numFmtId="1" fontId="23" fillId="11" borderId="61" xfId="94" applyNumberFormat="1" applyFont="1" applyFill="1" applyBorder="1" applyAlignment="1">
      <alignment horizontal="center"/>
      <protection/>
    </xf>
    <xf numFmtId="0" fontId="30" fillId="0" borderId="62" xfId="94" applyFont="1" applyBorder="1">
      <alignment/>
      <protection/>
    </xf>
    <xf numFmtId="0" fontId="16" fillId="0" borderId="29" xfId="94" applyFont="1" applyBorder="1">
      <alignment/>
      <protection/>
    </xf>
    <xf numFmtId="0" fontId="16" fillId="0" borderId="29" xfId="94" applyFont="1" applyBorder="1" applyAlignment="1">
      <alignment horizontal="left"/>
      <protection/>
    </xf>
    <xf numFmtId="1" fontId="25" fillId="0" borderId="29" xfId="94" applyNumberFormat="1" applyFont="1" applyBorder="1" applyAlignment="1">
      <alignment horizontal="center"/>
      <protection/>
    </xf>
    <xf numFmtId="1" fontId="25" fillId="52" borderId="29" xfId="94" applyNumberFormat="1" applyFont="1" applyFill="1" applyBorder="1" applyAlignment="1">
      <alignment horizontal="center"/>
      <protection/>
    </xf>
    <xf numFmtId="1" fontId="16" fillId="38" borderId="29" xfId="94" applyNumberFormat="1" applyFont="1" applyFill="1" applyBorder="1" applyAlignment="1">
      <alignment horizontal="right"/>
      <protection/>
    </xf>
    <xf numFmtId="1" fontId="26" fillId="38" borderId="44" xfId="94" applyNumberFormat="1" applyFont="1" applyFill="1" applyBorder="1" applyAlignment="1">
      <alignment horizontal="right"/>
      <protection/>
    </xf>
    <xf numFmtId="1" fontId="23" fillId="0" borderId="30" xfId="94" applyNumberFormat="1" applyFont="1" applyFill="1" applyBorder="1" applyAlignment="1">
      <alignment horizontal="center"/>
      <protection/>
    </xf>
    <xf numFmtId="0" fontId="16" fillId="0" borderId="29" xfId="94" applyFont="1" applyFill="1" applyBorder="1">
      <alignment/>
      <protection/>
    </xf>
    <xf numFmtId="1" fontId="26" fillId="0" borderId="63" xfId="94" applyNumberFormat="1" applyFont="1" applyFill="1" applyBorder="1" applyAlignment="1">
      <alignment horizontal="right"/>
      <protection/>
    </xf>
    <xf numFmtId="0" fontId="16" fillId="52" borderId="29" xfId="94" applyFont="1" applyFill="1" applyBorder="1">
      <alignment/>
      <protection/>
    </xf>
    <xf numFmtId="0" fontId="16" fillId="0" borderId="36" xfId="94" applyFill="1" applyBorder="1">
      <alignment/>
      <protection/>
    </xf>
    <xf numFmtId="0" fontId="31" fillId="0" borderId="64" xfId="93" applyFont="1" applyFill="1" applyBorder="1" applyAlignment="1">
      <alignment horizontal="left" vertical="center" wrapText="1"/>
      <protection/>
    </xf>
    <xf numFmtId="0" fontId="30" fillId="0" borderId="34" xfId="94" applyFont="1" applyBorder="1" applyAlignment="1">
      <alignment horizontal="center"/>
      <protection/>
    </xf>
    <xf numFmtId="0" fontId="31" fillId="0" borderId="34" xfId="94" applyFont="1" applyFill="1" applyBorder="1" applyAlignment="1">
      <alignment horizontal="left" vertical="center" wrapText="1"/>
      <protection/>
    </xf>
    <xf numFmtId="0" fontId="26" fillId="0" borderId="34" xfId="94" applyFont="1" applyBorder="1" applyAlignment="1">
      <alignment horizontal="center"/>
      <protection/>
    </xf>
    <xf numFmtId="1" fontId="26" fillId="38" borderId="34" xfId="94" applyNumberFormat="1" applyFont="1" applyFill="1" applyBorder="1" applyAlignment="1">
      <alignment horizontal="right"/>
      <protection/>
    </xf>
    <xf numFmtId="1" fontId="26" fillId="38" borderId="34" xfId="94" applyNumberFormat="1" applyFont="1" applyFill="1" applyBorder="1">
      <alignment/>
      <protection/>
    </xf>
    <xf numFmtId="0" fontId="26" fillId="0" borderId="63" xfId="94" applyFont="1" applyFill="1" applyBorder="1">
      <alignment/>
      <protection/>
    </xf>
    <xf numFmtId="0" fontId="32" fillId="38" borderId="65" xfId="94" applyFont="1" applyFill="1" applyBorder="1" applyAlignment="1">
      <alignment horizontal="left" vertical="center" wrapText="1"/>
      <protection/>
    </xf>
    <xf numFmtId="0" fontId="30" fillId="38" borderId="66" xfId="94" applyFont="1" applyFill="1" applyBorder="1" applyAlignment="1">
      <alignment horizontal="center"/>
      <protection/>
    </xf>
    <xf numFmtId="0" fontId="24" fillId="38" borderId="67" xfId="94" applyFont="1" applyFill="1" applyBorder="1" applyAlignment="1">
      <alignment horizontal="center"/>
      <protection/>
    </xf>
    <xf numFmtId="0" fontId="24" fillId="38" borderId="66" xfId="94" applyFont="1" applyFill="1" applyBorder="1" applyAlignment="1">
      <alignment horizontal="center"/>
      <protection/>
    </xf>
    <xf numFmtId="0" fontId="26" fillId="38" borderId="66" xfId="94" applyFont="1" applyFill="1" applyBorder="1" applyAlignment="1">
      <alignment horizontal="center"/>
      <protection/>
    </xf>
    <xf numFmtId="0" fontId="24" fillId="52" borderId="66" xfId="94" applyFont="1" applyFill="1" applyBorder="1" applyAlignment="1">
      <alignment horizontal="center"/>
      <protection/>
    </xf>
    <xf numFmtId="0" fontId="26" fillId="52" borderId="66" xfId="94" applyFont="1" applyFill="1" applyBorder="1" applyAlignment="1">
      <alignment horizontal="center"/>
      <protection/>
    </xf>
    <xf numFmtId="1" fontId="24" fillId="38" borderId="66" xfId="94" applyNumberFormat="1" applyFont="1" applyFill="1" applyBorder="1" applyAlignment="1">
      <alignment horizontal="right"/>
      <protection/>
    </xf>
    <xf numFmtId="1" fontId="24" fillId="38" borderId="66" xfId="94" applyNumberFormat="1" applyFont="1" applyFill="1" applyBorder="1">
      <alignment/>
      <protection/>
    </xf>
    <xf numFmtId="0" fontId="24" fillId="38" borderId="68" xfId="94" applyFont="1" applyFill="1" applyBorder="1" applyAlignment="1">
      <alignment horizontal="center"/>
      <protection/>
    </xf>
    <xf numFmtId="0" fontId="24" fillId="38" borderId="69" xfId="94" applyFont="1" applyFill="1" applyBorder="1" applyAlignment="1">
      <alignment horizontal="center"/>
      <protection/>
    </xf>
    <xf numFmtId="0" fontId="24" fillId="38" borderId="69" xfId="94" applyFont="1" applyFill="1" applyBorder="1" applyAlignment="1">
      <alignment horizontal="left"/>
      <protection/>
    </xf>
    <xf numFmtId="1" fontId="24" fillId="38" borderId="69" xfId="94" applyNumberFormat="1" applyFont="1" applyFill="1" applyBorder="1" applyAlignment="1">
      <alignment horizontal="center"/>
      <protection/>
    </xf>
    <xf numFmtId="1" fontId="26" fillId="38" borderId="69" xfId="94" applyNumberFormat="1" applyFont="1" applyFill="1" applyBorder="1" applyAlignment="1">
      <alignment horizontal="right"/>
      <protection/>
    </xf>
    <xf numFmtId="1" fontId="24" fillId="38" borderId="70" xfId="94" applyNumberFormat="1" applyFont="1" applyFill="1" applyBorder="1" applyAlignment="1">
      <alignment horizontal="right"/>
      <protection/>
    </xf>
    <xf numFmtId="0" fontId="24" fillId="38" borderId="55" xfId="94" applyFont="1" applyFill="1" applyBorder="1" applyAlignment="1">
      <alignment horizontal="left"/>
      <protection/>
    </xf>
    <xf numFmtId="0" fontId="24" fillId="38" borderId="44" xfId="94" applyFont="1" applyFill="1" applyBorder="1" applyAlignment="1">
      <alignment horizontal="center"/>
      <protection/>
    </xf>
    <xf numFmtId="1" fontId="24" fillId="38" borderId="63" xfId="94" applyNumberFormat="1" applyFont="1" applyFill="1" applyBorder="1" applyAlignment="1">
      <alignment horizontal="right"/>
      <protection/>
    </xf>
    <xf numFmtId="0" fontId="33" fillId="38" borderId="51" xfId="94" applyFont="1" applyFill="1" applyBorder="1" applyAlignment="1">
      <alignment horizontal="center"/>
      <protection/>
    </xf>
    <xf numFmtId="0" fontId="34" fillId="38" borderId="21" xfId="94" applyFont="1" applyFill="1" applyBorder="1" applyAlignment="1">
      <alignment horizontal="left"/>
      <protection/>
    </xf>
    <xf numFmtId="1" fontId="33" fillId="38" borderId="21" xfId="94" applyNumberFormat="1" applyFont="1" applyFill="1" applyBorder="1" applyAlignment="1">
      <alignment horizontal="center"/>
      <protection/>
    </xf>
    <xf numFmtId="0" fontId="33" fillId="38" borderId="21" xfId="94" applyFont="1" applyFill="1" applyBorder="1" applyAlignment="1">
      <alignment horizontal="center"/>
      <protection/>
    </xf>
    <xf numFmtId="1" fontId="33" fillId="38" borderId="21" xfId="94" applyNumberFormat="1" applyFont="1" applyFill="1" applyBorder="1" applyAlignment="1">
      <alignment horizontal="right"/>
      <protection/>
    </xf>
    <xf numFmtId="1" fontId="33" fillId="38" borderId="53" xfId="94" applyNumberFormat="1" applyFont="1" applyFill="1" applyBorder="1" applyAlignment="1">
      <alignment horizontal="right"/>
      <protection/>
    </xf>
    <xf numFmtId="0" fontId="24" fillId="38" borderId="32" xfId="94" applyFont="1" applyFill="1" applyBorder="1" applyAlignment="1">
      <alignment horizontal="center"/>
      <protection/>
    </xf>
    <xf numFmtId="0" fontId="24" fillId="38" borderId="27" xfId="94" applyFont="1" applyFill="1" applyBorder="1">
      <alignment/>
      <protection/>
    </xf>
    <xf numFmtId="0" fontId="24" fillId="38" borderId="27" xfId="94" applyFont="1" applyFill="1" applyBorder="1" applyAlignment="1">
      <alignment horizontal="center"/>
      <protection/>
    </xf>
    <xf numFmtId="1" fontId="24" fillId="38" borderId="27" xfId="94" applyNumberFormat="1" applyFont="1" applyFill="1" applyBorder="1" applyAlignment="1">
      <alignment horizontal="right"/>
      <protection/>
    </xf>
    <xf numFmtId="1" fontId="24" fillId="38" borderId="38" xfId="94" applyNumberFormat="1" applyFont="1" applyFill="1" applyBorder="1" applyAlignment="1">
      <alignment horizontal="right"/>
      <protection/>
    </xf>
    <xf numFmtId="0" fontId="24" fillId="38" borderId="29" xfId="94" applyFont="1" applyFill="1" applyBorder="1" applyAlignment="1">
      <alignment horizontal="left"/>
      <protection/>
    </xf>
    <xf numFmtId="1" fontId="24" fillId="38" borderId="30" xfId="94" applyNumberFormat="1" applyFont="1" applyFill="1" applyBorder="1" applyAlignment="1">
      <alignment horizontal="right"/>
      <protection/>
    </xf>
    <xf numFmtId="0" fontId="24" fillId="38" borderId="71" xfId="94" applyFont="1" applyFill="1" applyBorder="1" applyAlignment="1">
      <alignment horizontal="center"/>
      <protection/>
    </xf>
    <xf numFmtId="0" fontId="24" fillId="38" borderId="72" xfId="94" applyFont="1" applyFill="1" applyBorder="1">
      <alignment/>
      <protection/>
    </xf>
    <xf numFmtId="1" fontId="24" fillId="38" borderId="72" xfId="94" applyNumberFormat="1" applyFont="1" applyFill="1" applyBorder="1" applyAlignment="1">
      <alignment horizontal="center"/>
      <protection/>
    </xf>
    <xf numFmtId="0" fontId="24" fillId="38" borderId="72" xfId="94" applyFont="1" applyFill="1" applyBorder="1" applyAlignment="1">
      <alignment horizontal="center"/>
      <protection/>
    </xf>
    <xf numFmtId="1" fontId="24" fillId="38" borderId="72" xfId="94" applyNumberFormat="1" applyFont="1" applyFill="1" applyBorder="1" applyAlignment="1">
      <alignment horizontal="right"/>
      <protection/>
    </xf>
    <xf numFmtId="1" fontId="24" fillId="38" borderId="73" xfId="94" applyNumberFormat="1" applyFont="1" applyFill="1" applyBorder="1" applyAlignment="1">
      <alignment horizontal="right"/>
      <protection/>
    </xf>
    <xf numFmtId="0" fontId="26" fillId="38" borderId="74" xfId="94" applyFont="1" applyFill="1" applyBorder="1">
      <alignment/>
      <protection/>
    </xf>
    <xf numFmtId="0" fontId="26" fillId="38" borderId="0" xfId="94" applyFont="1" applyFill="1" applyBorder="1">
      <alignment/>
      <protection/>
    </xf>
    <xf numFmtId="0" fontId="26" fillId="38" borderId="75" xfId="94" applyFont="1" applyFill="1" applyBorder="1">
      <alignment/>
      <protection/>
    </xf>
    <xf numFmtId="0" fontId="24" fillId="38" borderId="76" xfId="94" applyFont="1" applyFill="1" applyBorder="1" applyAlignment="1">
      <alignment horizontal="center"/>
      <protection/>
    </xf>
    <xf numFmtId="0" fontId="26" fillId="38" borderId="77" xfId="94" applyFont="1" applyFill="1" applyBorder="1" applyAlignment="1">
      <alignment horizontal="center"/>
      <protection/>
    </xf>
    <xf numFmtId="0" fontId="26" fillId="38" borderId="78" xfId="94" applyFont="1" applyFill="1" applyBorder="1" applyAlignment="1">
      <alignment horizontal="center"/>
      <protection/>
    </xf>
    <xf numFmtId="0" fontId="26" fillId="38" borderId="79" xfId="94" applyFont="1" applyFill="1" applyBorder="1">
      <alignment/>
      <protection/>
    </xf>
    <xf numFmtId="0" fontId="24" fillId="38" borderId="51" xfId="94" applyFont="1" applyFill="1" applyBorder="1">
      <alignment/>
      <protection/>
    </xf>
    <xf numFmtId="0" fontId="16" fillId="38" borderId="0" xfId="94" applyFill="1">
      <alignment/>
      <protection/>
    </xf>
    <xf numFmtId="0" fontId="24" fillId="38" borderId="29" xfId="94" applyFont="1" applyFill="1" applyBorder="1" applyAlignment="1">
      <alignment horizontal="center" vertical="center"/>
      <protection/>
    </xf>
    <xf numFmtId="0" fontId="24" fillId="38" borderId="80" xfId="94" applyFont="1" applyFill="1" applyBorder="1" applyAlignment="1">
      <alignment horizontal="center"/>
      <protection/>
    </xf>
    <xf numFmtId="0" fontId="24" fillId="38" borderId="32" xfId="94" applyFont="1" applyFill="1" applyBorder="1">
      <alignment/>
      <protection/>
    </xf>
    <xf numFmtId="0" fontId="24" fillId="38" borderId="81" xfId="94" applyFont="1" applyFill="1" applyBorder="1">
      <alignment/>
      <protection/>
    </xf>
    <xf numFmtId="0" fontId="26" fillId="38" borderId="82" xfId="94" applyFont="1" applyFill="1" applyBorder="1" applyAlignment="1">
      <alignment horizontal="center"/>
      <protection/>
    </xf>
    <xf numFmtId="0" fontId="26" fillId="38" borderId="83" xfId="94" applyFont="1" applyFill="1" applyBorder="1" applyAlignment="1">
      <alignment horizontal="center"/>
      <protection/>
    </xf>
    <xf numFmtId="0" fontId="24" fillId="38" borderId="48" xfId="94" applyFont="1" applyFill="1" applyBorder="1" applyAlignment="1">
      <alignment horizontal="center"/>
      <protection/>
    </xf>
    <xf numFmtId="0" fontId="24" fillId="38" borderId="82" xfId="94" applyFont="1" applyFill="1" applyBorder="1" applyAlignment="1">
      <alignment horizontal="center"/>
      <protection/>
    </xf>
    <xf numFmtId="0" fontId="24" fillId="38" borderId="83" xfId="94" applyFont="1" applyFill="1" applyBorder="1" applyAlignment="1">
      <alignment horizontal="center"/>
      <protection/>
    </xf>
    <xf numFmtId="0" fontId="24" fillId="38" borderId="84" xfId="94" applyFont="1" applyFill="1" applyBorder="1" applyAlignment="1">
      <alignment horizontal="center"/>
      <protection/>
    </xf>
    <xf numFmtId="0" fontId="26" fillId="0" borderId="0" xfId="94" applyFont="1" applyBorder="1">
      <alignment/>
      <protection/>
    </xf>
    <xf numFmtId="0" fontId="26" fillId="38" borderId="85" xfId="94" applyFont="1" applyFill="1" applyBorder="1" applyAlignment="1">
      <alignment horizontal="center"/>
      <protection/>
    </xf>
    <xf numFmtId="0" fontId="26" fillId="38" borderId="86" xfId="94" applyFont="1" applyFill="1" applyBorder="1" applyAlignment="1">
      <alignment horizontal="center"/>
      <protection/>
    </xf>
    <xf numFmtId="0" fontId="24" fillId="38" borderId="85" xfId="94" applyFont="1" applyFill="1" applyBorder="1" applyAlignment="1">
      <alignment horizontal="center"/>
      <protection/>
    </xf>
    <xf numFmtId="0" fontId="24" fillId="38" borderId="86" xfId="94" applyFont="1" applyFill="1" applyBorder="1" applyAlignment="1">
      <alignment horizontal="center"/>
      <protection/>
    </xf>
    <xf numFmtId="0" fontId="26" fillId="38" borderId="87" xfId="94" applyFont="1" applyFill="1" applyBorder="1" applyAlignment="1">
      <alignment horizontal="center"/>
      <protection/>
    </xf>
    <xf numFmtId="0" fontId="26" fillId="38" borderId="60" xfId="94" applyFont="1" applyFill="1" applyBorder="1" applyAlignment="1">
      <alignment horizontal="center"/>
      <protection/>
    </xf>
    <xf numFmtId="0" fontId="24" fillId="38" borderId="87" xfId="94" applyFont="1" applyFill="1" applyBorder="1" applyAlignment="1">
      <alignment horizontal="center"/>
      <protection/>
    </xf>
    <xf numFmtId="0" fontId="24" fillId="38" borderId="60" xfId="94" applyFont="1" applyFill="1" applyBorder="1" applyAlignment="1">
      <alignment horizontal="center"/>
      <protection/>
    </xf>
    <xf numFmtId="0" fontId="26" fillId="0" borderId="0" xfId="94" applyFont="1" applyFill="1" applyBorder="1">
      <alignment/>
      <protection/>
    </xf>
    <xf numFmtId="0" fontId="35" fillId="0" borderId="0" xfId="94" applyFont="1" applyFill="1" applyBorder="1">
      <alignment/>
      <protection/>
    </xf>
    <xf numFmtId="0" fontId="22" fillId="0" borderId="0" xfId="94" applyFont="1" applyFill="1" applyBorder="1">
      <alignment/>
      <protection/>
    </xf>
    <xf numFmtId="0" fontId="35" fillId="0" borderId="0" xfId="94" applyFont="1" applyBorder="1">
      <alignment/>
      <protection/>
    </xf>
    <xf numFmtId="0" fontId="25" fillId="53" borderId="20" xfId="94" applyFont="1" applyFill="1" applyBorder="1" applyAlignment="1">
      <alignment horizontal="center" textRotation="90" wrapText="1"/>
      <protection/>
    </xf>
    <xf numFmtId="0" fontId="25" fillId="53" borderId="21" xfId="94" applyFont="1" applyFill="1" applyBorder="1" applyAlignment="1">
      <alignment horizontal="center" textRotation="90" wrapText="1"/>
      <protection/>
    </xf>
    <xf numFmtId="0" fontId="25" fillId="53" borderId="22" xfId="94" applyFont="1" applyFill="1" applyBorder="1" applyAlignment="1">
      <alignment horizontal="center" textRotation="90" wrapText="1"/>
      <protection/>
    </xf>
    <xf numFmtId="0" fontId="26" fillId="53" borderId="24" xfId="94" applyFont="1" applyFill="1" applyBorder="1">
      <alignment/>
      <protection/>
    </xf>
    <xf numFmtId="0" fontId="26" fillId="53" borderId="29" xfId="94" applyFont="1" applyFill="1" applyBorder="1">
      <alignment/>
      <protection/>
    </xf>
    <xf numFmtId="1" fontId="24" fillId="53" borderId="29" xfId="94" applyNumberFormat="1" applyFont="1" applyFill="1" applyBorder="1" applyAlignment="1">
      <alignment horizontal="center"/>
      <protection/>
    </xf>
    <xf numFmtId="0" fontId="24" fillId="53" borderId="29" xfId="94" applyFont="1" applyFill="1" applyBorder="1">
      <alignment/>
      <protection/>
    </xf>
    <xf numFmtId="0" fontId="24" fillId="53" borderId="34" xfId="94" applyFont="1" applyFill="1" applyBorder="1">
      <alignment/>
      <protection/>
    </xf>
    <xf numFmtId="1" fontId="24" fillId="53" borderId="34" xfId="94" applyNumberFormat="1" applyFont="1" applyFill="1" applyBorder="1" applyAlignment="1">
      <alignment horizontal="center"/>
      <protection/>
    </xf>
    <xf numFmtId="0" fontId="26" fillId="53" borderId="27" xfId="94" applyFont="1" applyFill="1" applyBorder="1">
      <alignment/>
      <protection/>
    </xf>
    <xf numFmtId="0" fontId="24" fillId="53" borderId="29" xfId="94" applyFont="1" applyFill="1" applyBorder="1" applyAlignment="1">
      <alignment horizontal="center"/>
      <protection/>
    </xf>
    <xf numFmtId="0" fontId="24" fillId="53" borderId="34" xfId="94" applyFont="1" applyFill="1" applyBorder="1" applyAlignment="1">
      <alignment horizontal="center"/>
      <protection/>
    </xf>
    <xf numFmtId="0" fontId="26" fillId="53" borderId="34" xfId="94" applyFont="1" applyFill="1" applyBorder="1">
      <alignment/>
      <protection/>
    </xf>
    <xf numFmtId="1" fontId="24" fillId="53" borderId="24" xfId="94" applyNumberFormat="1" applyFont="1" applyFill="1" applyBorder="1">
      <alignment/>
      <protection/>
    </xf>
    <xf numFmtId="0" fontId="24" fillId="53" borderId="24" xfId="94" applyFont="1" applyFill="1" applyBorder="1" applyAlignment="1">
      <alignment horizontal="center"/>
      <protection/>
    </xf>
    <xf numFmtId="0" fontId="0" fillId="53" borderId="29" xfId="94" applyFont="1" applyFill="1" applyBorder="1" applyAlignment="1">
      <alignment horizontal="center"/>
      <protection/>
    </xf>
    <xf numFmtId="0" fontId="16" fillId="53" borderId="29" xfId="94" applyFont="1" applyFill="1" applyBorder="1" applyAlignment="1">
      <alignment horizontal="center"/>
      <protection/>
    </xf>
    <xf numFmtId="0" fontId="25" fillId="53" borderId="29" xfId="94" applyFont="1" applyFill="1" applyBorder="1" applyAlignment="1">
      <alignment horizontal="center"/>
      <protection/>
    </xf>
    <xf numFmtId="0" fontId="16" fillId="53" borderId="48" xfId="94" applyFont="1" applyFill="1" applyBorder="1" applyAlignment="1">
      <alignment horizontal="center"/>
      <protection/>
    </xf>
    <xf numFmtId="0" fontId="25" fillId="53" borderId="48" xfId="94" applyFont="1" applyFill="1" applyBorder="1" applyAlignment="1">
      <alignment horizontal="center"/>
      <protection/>
    </xf>
    <xf numFmtId="0" fontId="28" fillId="0" borderId="26" xfId="0" applyFont="1" applyBorder="1" applyAlignment="1">
      <alignment horizontal="center" vertical="top"/>
    </xf>
    <xf numFmtId="0" fontId="16" fillId="0" borderId="32" xfId="94" applyFont="1" applyBorder="1" applyAlignment="1">
      <alignment horizontal="center"/>
      <protection/>
    </xf>
    <xf numFmtId="0" fontId="29" fillId="0" borderId="32" xfId="94" applyFont="1" applyBorder="1">
      <alignment/>
      <protection/>
    </xf>
    <xf numFmtId="0" fontId="26" fillId="53" borderId="29" xfId="94" applyFont="1" applyFill="1" applyBorder="1" applyAlignment="1">
      <alignment horizontal="center"/>
      <protection/>
    </xf>
    <xf numFmtId="0" fontId="26" fillId="53" borderId="34" xfId="94" applyFont="1" applyFill="1" applyBorder="1" applyAlignment="1">
      <alignment horizontal="center"/>
      <protection/>
    </xf>
    <xf numFmtId="0" fontId="16" fillId="53" borderId="27" xfId="94" applyFont="1" applyFill="1" applyBorder="1" applyAlignment="1">
      <alignment horizontal="center"/>
      <protection/>
    </xf>
    <xf numFmtId="0" fontId="26" fillId="53" borderId="27" xfId="94" applyFont="1" applyFill="1" applyBorder="1" applyAlignment="1">
      <alignment horizontal="center"/>
      <protection/>
    </xf>
    <xf numFmtId="1" fontId="23" fillId="53" borderId="21" xfId="94" applyNumberFormat="1" applyFont="1" applyFill="1" applyBorder="1" applyAlignment="1">
      <alignment horizontal="center"/>
      <protection/>
    </xf>
    <xf numFmtId="0" fontId="26" fillId="53" borderId="21" xfId="94" applyFont="1" applyFill="1" applyBorder="1" applyAlignment="1">
      <alignment horizontal="center"/>
      <protection/>
    </xf>
    <xf numFmtId="0" fontId="26" fillId="53" borderId="40" xfId="94" applyFont="1" applyFill="1" applyBorder="1" applyAlignment="1">
      <alignment horizontal="center"/>
      <protection/>
    </xf>
    <xf numFmtId="1" fontId="23" fillId="53" borderId="40" xfId="94" applyNumberFormat="1" applyFont="1" applyFill="1" applyBorder="1" applyAlignment="1">
      <alignment horizontal="center"/>
      <protection/>
    </xf>
    <xf numFmtId="0" fontId="26" fillId="53" borderId="52" xfId="94" applyFont="1" applyFill="1" applyBorder="1" applyAlignment="1">
      <alignment horizontal="center"/>
      <protection/>
    </xf>
    <xf numFmtId="1" fontId="23" fillId="53" borderId="52" xfId="94" applyNumberFormat="1" applyFont="1" applyFill="1" applyBorder="1" applyAlignment="1">
      <alignment horizontal="center"/>
      <protection/>
    </xf>
    <xf numFmtId="0" fontId="26" fillId="53" borderId="55" xfId="94" applyFont="1" applyFill="1" applyBorder="1" applyAlignment="1">
      <alignment horizontal="center"/>
      <protection/>
    </xf>
    <xf numFmtId="1" fontId="23" fillId="53" borderId="55" xfId="94" applyNumberFormat="1" applyFont="1" applyFill="1" applyBorder="1" applyAlignment="1">
      <alignment horizontal="center"/>
      <protection/>
    </xf>
    <xf numFmtId="1" fontId="25" fillId="53" borderId="29" xfId="94" applyNumberFormat="1" applyFont="1" applyFill="1" applyBorder="1" applyAlignment="1">
      <alignment horizontal="center"/>
      <protection/>
    </xf>
    <xf numFmtId="0" fontId="16" fillId="53" borderId="29" xfId="94" applyFont="1" applyFill="1" applyBorder="1">
      <alignment/>
      <protection/>
    </xf>
    <xf numFmtId="0" fontId="24" fillId="53" borderId="66" xfId="94" applyFont="1" applyFill="1" applyBorder="1" applyAlignment="1">
      <alignment horizontal="center"/>
      <protection/>
    </xf>
    <xf numFmtId="0" fontId="26" fillId="53" borderId="66" xfId="94" applyFont="1" applyFill="1" applyBorder="1" applyAlignment="1">
      <alignment horizontal="center"/>
      <protection/>
    </xf>
    <xf numFmtId="0" fontId="0" fillId="0" borderId="0" xfId="94" applyFont="1" applyBorder="1">
      <alignment/>
      <protection/>
    </xf>
    <xf numFmtId="0" fontId="26" fillId="38" borderId="88" xfId="94" applyFont="1" applyFill="1" applyBorder="1">
      <alignment/>
      <protection/>
    </xf>
    <xf numFmtId="0" fontId="26" fillId="0" borderId="0" xfId="94" applyFont="1" applyFill="1" applyBorder="1" applyAlignment="1">
      <alignment horizontal="center"/>
      <protection/>
    </xf>
    <xf numFmtId="0" fontId="24" fillId="0" borderId="0" xfId="94" applyFont="1" applyFill="1" applyBorder="1" applyAlignment="1">
      <alignment horizontal="center"/>
      <protection/>
    </xf>
    <xf numFmtId="1" fontId="16" fillId="38" borderId="29" xfId="94" applyNumberFormat="1" applyFont="1" applyFill="1" applyBorder="1">
      <alignment/>
      <protection/>
    </xf>
    <xf numFmtId="0" fontId="25" fillId="38" borderId="29" xfId="94" applyFont="1" applyFill="1" applyBorder="1" applyAlignment="1">
      <alignment horizontal="right"/>
      <protection/>
    </xf>
    <xf numFmtId="0" fontId="16" fillId="38" borderId="48" xfId="94" applyFont="1" applyFill="1" applyBorder="1">
      <alignment/>
      <protection/>
    </xf>
    <xf numFmtId="0" fontId="25" fillId="38" borderId="48" xfId="94" applyFont="1" applyFill="1" applyBorder="1" applyAlignment="1">
      <alignment horizontal="right"/>
      <protection/>
    </xf>
    <xf numFmtId="0" fontId="0" fillId="0" borderId="26" xfId="0" applyBorder="1" applyAlignment="1">
      <alignment horizontal="center" vertical="top"/>
    </xf>
    <xf numFmtId="0" fontId="28" fillId="0" borderId="62" xfId="0" applyFont="1" applyBorder="1" applyAlignment="1">
      <alignment horizontal="center" vertical="top"/>
    </xf>
    <xf numFmtId="0" fontId="26" fillId="0" borderId="62" xfId="93" applyFont="1" applyFill="1" applyBorder="1" applyAlignment="1">
      <alignment horizontal="left"/>
      <protection/>
    </xf>
    <xf numFmtId="0" fontId="30" fillId="0" borderId="32" xfId="94" applyFont="1" applyBorder="1">
      <alignment/>
      <protection/>
    </xf>
    <xf numFmtId="0" fontId="27" fillId="0" borderId="29" xfId="94" applyFont="1" applyBorder="1">
      <alignment/>
      <protection/>
    </xf>
    <xf numFmtId="0" fontId="27" fillId="0" borderId="29" xfId="94" applyFont="1" applyBorder="1" applyAlignment="1">
      <alignment horizontal="center"/>
      <protection/>
    </xf>
    <xf numFmtId="0" fontId="27" fillId="52" borderId="29" xfId="94" applyFont="1" applyFill="1" applyBorder="1" applyAlignment="1">
      <alignment horizontal="center"/>
      <protection/>
    </xf>
    <xf numFmtId="0" fontId="25" fillId="54" borderId="20" xfId="94" applyFont="1" applyFill="1" applyBorder="1" applyAlignment="1">
      <alignment horizontal="center" textRotation="90" wrapText="1"/>
      <protection/>
    </xf>
    <xf numFmtId="0" fontId="25" fillId="54" borderId="21" xfId="94" applyFont="1" applyFill="1" applyBorder="1" applyAlignment="1">
      <alignment horizontal="center" textRotation="90" wrapText="1"/>
      <protection/>
    </xf>
    <xf numFmtId="0" fontId="25" fillId="54" borderId="22" xfId="94" applyFont="1" applyFill="1" applyBorder="1" applyAlignment="1">
      <alignment horizontal="center" textRotation="90" wrapText="1"/>
      <protection/>
    </xf>
    <xf numFmtId="0" fontId="26" fillId="54" borderId="24" xfId="94" applyFont="1" applyFill="1" applyBorder="1">
      <alignment/>
      <protection/>
    </xf>
    <xf numFmtId="0" fontId="26" fillId="54" borderId="29" xfId="94" applyFont="1" applyFill="1" applyBorder="1">
      <alignment/>
      <protection/>
    </xf>
    <xf numFmtId="1" fontId="24" fillId="54" borderId="29" xfId="94" applyNumberFormat="1" applyFont="1" applyFill="1" applyBorder="1" applyAlignment="1">
      <alignment horizontal="center"/>
      <protection/>
    </xf>
    <xf numFmtId="0" fontId="24" fillId="54" borderId="29" xfId="94" applyFont="1" applyFill="1" applyBorder="1">
      <alignment/>
      <protection/>
    </xf>
    <xf numFmtId="0" fontId="24" fillId="54" borderId="34" xfId="94" applyFont="1" applyFill="1" applyBorder="1">
      <alignment/>
      <protection/>
    </xf>
    <xf numFmtId="1" fontId="24" fillId="54" borderId="34" xfId="94" applyNumberFormat="1" applyFont="1" applyFill="1" applyBorder="1" applyAlignment="1">
      <alignment horizontal="center"/>
      <protection/>
    </xf>
    <xf numFmtId="0" fontId="26" fillId="54" borderId="27" xfId="94" applyFont="1" applyFill="1" applyBorder="1">
      <alignment/>
      <protection/>
    </xf>
    <xf numFmtId="0" fontId="24" fillId="54" borderId="29" xfId="94" applyFont="1" applyFill="1" applyBorder="1" applyAlignment="1">
      <alignment horizontal="center"/>
      <protection/>
    </xf>
    <xf numFmtId="0" fontId="24" fillId="54" borderId="34" xfId="94" applyFont="1" applyFill="1" applyBorder="1" applyAlignment="1">
      <alignment horizontal="center"/>
      <protection/>
    </xf>
    <xf numFmtId="0" fontId="26" fillId="54" borderId="34" xfId="94" applyFont="1" applyFill="1" applyBorder="1">
      <alignment/>
      <protection/>
    </xf>
    <xf numFmtId="1" fontId="24" fillId="54" borderId="24" xfId="94" applyNumberFormat="1" applyFont="1" applyFill="1" applyBorder="1">
      <alignment/>
      <protection/>
    </xf>
    <xf numFmtId="0" fontId="24" fillId="54" borderId="24" xfId="94" applyFont="1" applyFill="1" applyBorder="1" applyAlignment="1">
      <alignment horizontal="center"/>
      <protection/>
    </xf>
    <xf numFmtId="0" fontId="0" fillId="54" borderId="29" xfId="94" applyFont="1" applyFill="1" applyBorder="1" applyAlignment="1">
      <alignment horizontal="center"/>
      <protection/>
    </xf>
    <xf numFmtId="0" fontId="16" fillId="54" borderId="29" xfId="94" applyFont="1" applyFill="1" applyBorder="1" applyAlignment="1">
      <alignment horizontal="center"/>
      <protection/>
    </xf>
    <xf numFmtId="0" fontId="25" fillId="54" borderId="29" xfId="94" applyFont="1" applyFill="1" applyBorder="1" applyAlignment="1">
      <alignment horizontal="center"/>
      <protection/>
    </xf>
    <xf numFmtId="0" fontId="16" fillId="54" borderId="48" xfId="94" applyFont="1" applyFill="1" applyBorder="1" applyAlignment="1">
      <alignment horizontal="center"/>
      <protection/>
    </xf>
    <xf numFmtId="0" fontId="25" fillId="54" borderId="48" xfId="94" applyFont="1" applyFill="1" applyBorder="1" applyAlignment="1">
      <alignment horizontal="center"/>
      <protection/>
    </xf>
    <xf numFmtId="0" fontId="0" fillId="0" borderId="88" xfId="0" applyFont="1" applyBorder="1" applyAlignment="1">
      <alignment horizontal="center" vertical="top"/>
    </xf>
    <xf numFmtId="0" fontId="16" fillId="0" borderId="44" xfId="94" applyFont="1" applyBorder="1" applyAlignment="1">
      <alignment horizontal="center"/>
      <protection/>
    </xf>
    <xf numFmtId="0" fontId="29" fillId="0" borderId="89" xfId="94" applyFont="1" applyBorder="1">
      <alignment/>
      <protection/>
    </xf>
    <xf numFmtId="0" fontId="26" fillId="54" borderId="29" xfId="94" applyFont="1" applyFill="1" applyBorder="1" applyAlignment="1">
      <alignment horizontal="center"/>
      <protection/>
    </xf>
    <xf numFmtId="0" fontId="26" fillId="54" borderId="34" xfId="94" applyFont="1" applyFill="1" applyBorder="1" applyAlignment="1">
      <alignment horizontal="center"/>
      <protection/>
    </xf>
    <xf numFmtId="0" fontId="16" fillId="54" borderId="27" xfId="94" applyFont="1" applyFill="1" applyBorder="1" applyAlignment="1">
      <alignment horizontal="center"/>
      <protection/>
    </xf>
    <xf numFmtId="0" fontId="26" fillId="54" borderId="27" xfId="94" applyFont="1" applyFill="1" applyBorder="1" applyAlignment="1">
      <alignment horizontal="center"/>
      <protection/>
    </xf>
    <xf numFmtId="1" fontId="23" fillId="54" borderId="21" xfId="94" applyNumberFormat="1" applyFont="1" applyFill="1" applyBorder="1" applyAlignment="1">
      <alignment horizontal="center"/>
      <protection/>
    </xf>
    <xf numFmtId="0" fontId="26" fillId="54" borderId="21" xfId="94" applyFont="1" applyFill="1" applyBorder="1" applyAlignment="1">
      <alignment horizontal="center"/>
      <protection/>
    </xf>
    <xf numFmtId="0" fontId="26" fillId="54" borderId="40" xfId="94" applyFont="1" applyFill="1" applyBorder="1" applyAlignment="1">
      <alignment horizontal="center"/>
      <protection/>
    </xf>
    <xf numFmtId="1" fontId="23" fillId="54" borderId="40" xfId="94" applyNumberFormat="1" applyFont="1" applyFill="1" applyBorder="1" applyAlignment="1">
      <alignment horizontal="center"/>
      <protection/>
    </xf>
    <xf numFmtId="0" fontId="26" fillId="54" borderId="52" xfId="94" applyFont="1" applyFill="1" applyBorder="1" applyAlignment="1">
      <alignment horizontal="center"/>
      <protection/>
    </xf>
    <xf numFmtId="1" fontId="23" fillId="54" borderId="52" xfId="94" applyNumberFormat="1" applyFont="1" applyFill="1" applyBorder="1" applyAlignment="1">
      <alignment horizontal="center"/>
      <protection/>
    </xf>
    <xf numFmtId="0" fontId="26" fillId="54" borderId="55" xfId="94" applyFont="1" applyFill="1" applyBorder="1" applyAlignment="1">
      <alignment horizontal="center"/>
      <protection/>
    </xf>
    <xf numFmtId="1" fontId="23" fillId="54" borderId="55" xfId="94" applyNumberFormat="1" applyFont="1" applyFill="1" applyBorder="1" applyAlignment="1">
      <alignment horizontal="center"/>
      <protection/>
    </xf>
    <xf numFmtId="1" fontId="25" fillId="54" borderId="29" xfId="94" applyNumberFormat="1" applyFont="1" applyFill="1" applyBorder="1" applyAlignment="1">
      <alignment horizontal="center"/>
      <protection/>
    </xf>
    <xf numFmtId="0" fontId="16" fillId="54" borderId="29" xfId="94" applyFont="1" applyFill="1" applyBorder="1">
      <alignment/>
      <protection/>
    </xf>
    <xf numFmtId="0" fontId="24" fillId="54" borderId="66" xfId="94" applyFont="1" applyFill="1" applyBorder="1" applyAlignment="1">
      <alignment horizontal="center"/>
      <protection/>
    </xf>
    <xf numFmtId="0" fontId="26" fillId="54" borderId="66" xfId="94" applyFont="1" applyFill="1" applyBorder="1" applyAlignment="1">
      <alignment horizontal="center"/>
      <protection/>
    </xf>
    <xf numFmtId="1" fontId="16" fillId="0" borderId="30" xfId="94" applyNumberFormat="1" applyFont="1" applyBorder="1" applyAlignment="1">
      <alignment horizontal="right"/>
      <protection/>
    </xf>
    <xf numFmtId="1" fontId="16" fillId="0" borderId="30" xfId="94" applyNumberFormat="1" applyFont="1" applyFill="1" applyBorder="1" applyAlignment="1">
      <alignment horizontal="right"/>
      <protection/>
    </xf>
    <xf numFmtId="1" fontId="16" fillId="38" borderId="30" xfId="94" applyNumberFormat="1" applyFont="1" applyFill="1" applyBorder="1">
      <alignment/>
      <protection/>
    </xf>
    <xf numFmtId="0" fontId="25" fillId="38" borderId="49" xfId="94" applyFont="1" applyFill="1" applyBorder="1" applyAlignment="1">
      <alignment horizontal="right"/>
      <protection/>
    </xf>
    <xf numFmtId="0" fontId="16" fillId="11" borderId="30" xfId="94" applyFont="1" applyFill="1" applyBorder="1">
      <alignment/>
      <protection/>
    </xf>
    <xf numFmtId="0" fontId="0" fillId="0" borderId="62" xfId="0" applyFont="1" applyBorder="1" applyAlignment="1">
      <alignment horizontal="center" vertical="top"/>
    </xf>
    <xf numFmtId="0" fontId="0" fillId="0" borderId="62" xfId="0" applyFont="1" applyBorder="1" applyAlignment="1">
      <alignment horizontal="center"/>
    </xf>
    <xf numFmtId="0" fontId="16" fillId="0" borderId="62" xfId="93" applyFont="1" applyFill="1" applyBorder="1" applyAlignment="1">
      <alignment horizontal="left"/>
      <protection/>
    </xf>
    <xf numFmtId="1" fontId="25" fillId="38" borderId="29" xfId="94" applyNumberFormat="1" applyFont="1" applyFill="1" applyBorder="1" applyAlignment="1">
      <alignment horizontal="right"/>
      <protection/>
    </xf>
    <xf numFmtId="0" fontId="25" fillId="38" borderId="30" xfId="94" applyFont="1" applyFill="1" applyBorder="1" applyAlignment="1">
      <alignment horizontal="center"/>
      <protection/>
    </xf>
    <xf numFmtId="0" fontId="16" fillId="38" borderId="50" xfId="94" applyFont="1" applyFill="1" applyBorder="1">
      <alignment/>
      <protection/>
    </xf>
    <xf numFmtId="0" fontId="16" fillId="38" borderId="42" xfId="94" applyFont="1" applyFill="1" applyBorder="1">
      <alignment/>
      <protection/>
    </xf>
    <xf numFmtId="0" fontId="25" fillId="38" borderId="35" xfId="94" applyFont="1" applyFill="1" applyBorder="1" applyAlignment="1">
      <alignment horizontal="center"/>
      <protection/>
    </xf>
    <xf numFmtId="0" fontId="25" fillId="38" borderId="34" xfId="94" applyFont="1" applyFill="1" applyBorder="1" applyAlignment="1">
      <alignment horizontal="center"/>
      <protection/>
    </xf>
    <xf numFmtId="0" fontId="16" fillId="38" borderId="34" xfId="94" applyFont="1" applyFill="1" applyBorder="1" applyAlignment="1">
      <alignment horizontal="center"/>
      <protection/>
    </xf>
    <xf numFmtId="0" fontId="25" fillId="52" borderId="34" xfId="94" applyFont="1" applyFill="1" applyBorder="1" applyAlignment="1">
      <alignment horizontal="center"/>
      <protection/>
    </xf>
    <xf numFmtId="0" fontId="16" fillId="52" borderId="34" xfId="94" applyFont="1" applyFill="1" applyBorder="1" applyAlignment="1">
      <alignment horizontal="center"/>
      <protection/>
    </xf>
    <xf numFmtId="0" fontId="16" fillId="38" borderId="34" xfId="94" applyFont="1" applyFill="1" applyBorder="1">
      <alignment/>
      <protection/>
    </xf>
    <xf numFmtId="0" fontId="25" fillId="38" borderId="34" xfId="94" applyFont="1" applyFill="1" applyBorder="1" applyAlignment="1">
      <alignment horizontal="right"/>
      <protection/>
    </xf>
    <xf numFmtId="0" fontId="25" fillId="38" borderId="36" xfId="94" applyFont="1" applyFill="1" applyBorder="1" applyAlignment="1">
      <alignment horizontal="right"/>
      <protection/>
    </xf>
    <xf numFmtId="1" fontId="16" fillId="38" borderId="27" xfId="94" applyNumberFormat="1" applyFont="1" applyFill="1" applyBorder="1">
      <alignment/>
      <protection/>
    </xf>
    <xf numFmtId="1" fontId="16" fillId="38" borderId="27" xfId="94" applyNumberFormat="1" applyFont="1" applyFill="1" applyBorder="1" applyAlignment="1">
      <alignment horizontal="right"/>
      <protection/>
    </xf>
    <xf numFmtId="1" fontId="16" fillId="0" borderId="38" xfId="94" applyNumberFormat="1" applyFont="1" applyBorder="1" applyAlignment="1">
      <alignment horizontal="right"/>
      <protection/>
    </xf>
    <xf numFmtId="0" fontId="25" fillId="38" borderId="90" xfId="94" applyFont="1" applyFill="1" applyBorder="1" applyAlignment="1">
      <alignment horizontal="center" textRotation="90" wrapText="1"/>
      <protection/>
    </xf>
    <xf numFmtId="0" fontId="25" fillId="38" borderId="91" xfId="94" applyFont="1" applyFill="1" applyBorder="1" applyAlignment="1">
      <alignment horizontal="center" textRotation="90" wrapText="1"/>
      <protection/>
    </xf>
    <xf numFmtId="0" fontId="25" fillId="38" borderId="92" xfId="94" applyFont="1" applyFill="1" applyBorder="1" applyAlignment="1">
      <alignment horizontal="center" textRotation="90" wrapText="1"/>
      <protection/>
    </xf>
    <xf numFmtId="0" fontId="25" fillId="52" borderId="19" xfId="94" applyFont="1" applyFill="1" applyBorder="1" applyAlignment="1">
      <alignment horizontal="center" wrapText="1"/>
      <protection/>
    </xf>
    <xf numFmtId="0" fontId="25" fillId="52" borderId="19" xfId="94" applyFont="1" applyFill="1" applyBorder="1" applyAlignment="1">
      <alignment horizontal="center"/>
      <protection/>
    </xf>
    <xf numFmtId="0" fontId="22" fillId="38" borderId="90" xfId="94" applyFont="1" applyFill="1" applyBorder="1" applyAlignment="1">
      <alignment horizontal="center" vertical="center"/>
      <protection/>
    </xf>
    <xf numFmtId="0" fontId="22" fillId="38" borderId="92" xfId="94" applyFont="1" applyFill="1" applyBorder="1" applyAlignment="1">
      <alignment horizontal="center" vertical="center"/>
      <protection/>
    </xf>
    <xf numFmtId="0" fontId="16" fillId="38" borderId="93" xfId="94" applyFill="1" applyBorder="1" applyAlignment="1">
      <alignment horizontal="center" vertical="center"/>
      <protection/>
    </xf>
    <xf numFmtId="0" fontId="16" fillId="38" borderId="94" xfId="94" applyFill="1" applyBorder="1" applyAlignment="1">
      <alignment horizontal="center" vertical="center"/>
      <protection/>
    </xf>
    <xf numFmtId="0" fontId="25" fillId="38" borderId="90" xfId="94" applyFont="1" applyFill="1" applyBorder="1" applyAlignment="1">
      <alignment horizontal="center" textRotation="90"/>
      <protection/>
    </xf>
    <xf numFmtId="0" fontId="25" fillId="38" borderId="91" xfId="94" applyFont="1" applyFill="1" applyBorder="1" applyAlignment="1">
      <alignment horizontal="center" textRotation="90"/>
      <protection/>
    </xf>
    <xf numFmtId="0" fontId="25" fillId="38" borderId="92" xfId="94" applyFont="1" applyFill="1" applyBorder="1" applyAlignment="1">
      <alignment horizontal="center" textRotation="90"/>
      <protection/>
    </xf>
    <xf numFmtId="0" fontId="22" fillId="0" borderId="0" xfId="94" applyFont="1" applyAlignment="1">
      <alignment horizontal="center" vertical="center"/>
      <protection/>
    </xf>
    <xf numFmtId="0" fontId="23" fillId="0" borderId="0" xfId="94" applyFont="1" applyAlignment="1">
      <alignment horizontal="center" vertical="center"/>
      <protection/>
    </xf>
    <xf numFmtId="0" fontId="23" fillId="38" borderId="95" xfId="94" applyFont="1" applyFill="1" applyBorder="1" applyAlignment="1">
      <alignment horizontal="center" vertical="center" textRotation="90"/>
      <protection/>
    </xf>
    <xf numFmtId="0" fontId="16" fillId="38" borderId="96" xfId="94" applyFill="1" applyBorder="1" applyAlignment="1">
      <alignment/>
      <protection/>
    </xf>
    <xf numFmtId="0" fontId="16" fillId="38" borderId="97" xfId="94" applyFill="1" applyBorder="1" applyAlignment="1">
      <alignment/>
      <protection/>
    </xf>
    <xf numFmtId="0" fontId="24" fillId="38" borderId="90" xfId="94" applyFont="1" applyFill="1" applyBorder="1" applyAlignment="1">
      <alignment horizontal="center" vertical="center" textRotation="90"/>
      <protection/>
    </xf>
    <xf numFmtId="0" fontId="16" fillId="38" borderId="91" xfId="94" applyFill="1" applyBorder="1" applyAlignment="1">
      <alignment/>
      <protection/>
    </xf>
    <xf numFmtId="0" fontId="16" fillId="38" borderId="92" xfId="94" applyFill="1" applyBorder="1" applyAlignment="1">
      <alignment/>
      <protection/>
    </xf>
    <xf numFmtId="0" fontId="25" fillId="38" borderId="98" xfId="94" applyFont="1" applyFill="1" applyBorder="1" applyAlignment="1">
      <alignment horizontal="center" textRotation="90" wrapText="1"/>
      <protection/>
    </xf>
    <xf numFmtId="0" fontId="0" fillId="0" borderId="99" xfId="0" applyBorder="1" applyAlignment="1">
      <alignment horizontal="center" wrapText="1"/>
    </xf>
    <xf numFmtId="0" fontId="0" fillId="0" borderId="100" xfId="0" applyBorder="1" applyAlignment="1">
      <alignment horizontal="center" wrapText="1"/>
    </xf>
    <xf numFmtId="0" fontId="25" fillId="38" borderId="19" xfId="94" applyFont="1" applyFill="1" applyBorder="1" applyAlignment="1">
      <alignment horizontal="center"/>
      <protection/>
    </xf>
    <xf numFmtId="0" fontId="36" fillId="0" borderId="0" xfId="94" applyFont="1" applyBorder="1" applyAlignment="1">
      <alignment/>
      <protection/>
    </xf>
    <xf numFmtId="0" fontId="36" fillId="0" borderId="0" xfId="94" applyFont="1" applyBorder="1" applyAlignment="1">
      <alignment wrapText="1"/>
      <protection/>
    </xf>
    <xf numFmtId="0" fontId="24" fillId="38" borderId="101" xfId="94" applyFont="1" applyFill="1" applyBorder="1" applyAlignment="1">
      <alignment horizontal="center" vertical="center"/>
      <protection/>
    </xf>
    <xf numFmtId="0" fontId="24" fillId="38" borderId="102" xfId="94" applyFont="1" applyFill="1" applyBorder="1" applyAlignment="1">
      <alignment horizontal="center" vertical="center"/>
      <protection/>
    </xf>
    <xf numFmtId="0" fontId="23" fillId="0" borderId="0" xfId="94" applyFont="1" applyBorder="1" applyAlignment="1">
      <alignment horizontal="center" vertical="center"/>
      <protection/>
    </xf>
    <xf numFmtId="0" fontId="23" fillId="0" borderId="103" xfId="94" applyFont="1" applyBorder="1" applyAlignment="1">
      <alignment horizontal="center" vertical="center"/>
      <protection/>
    </xf>
    <xf numFmtId="0" fontId="24" fillId="38" borderId="104" xfId="94" applyFont="1" applyFill="1" applyBorder="1" applyAlignment="1">
      <alignment horizontal="center" vertical="center" textRotation="90" wrapText="1"/>
      <protection/>
    </xf>
    <xf numFmtId="0" fontId="25" fillId="38" borderId="105" xfId="94" applyFont="1" applyFill="1" applyBorder="1" applyAlignment="1">
      <alignment horizontal="center" vertical="center" textRotation="90" wrapText="1"/>
      <protection/>
    </xf>
    <xf numFmtId="0" fontId="25" fillId="38" borderId="106" xfId="94" applyFont="1" applyFill="1" applyBorder="1" applyAlignment="1">
      <alignment horizontal="center" vertical="center" textRotation="90" wrapText="1"/>
      <protection/>
    </xf>
    <xf numFmtId="0" fontId="23" fillId="38" borderId="74" xfId="94" applyFont="1" applyFill="1" applyBorder="1" applyAlignment="1">
      <alignment horizontal="center" vertical="center"/>
      <protection/>
    </xf>
    <xf numFmtId="0" fontId="16" fillId="38" borderId="74" xfId="94" applyFill="1" applyBorder="1" applyAlignment="1">
      <alignment horizontal="center" vertical="center"/>
      <protection/>
    </xf>
    <xf numFmtId="0" fontId="25" fillId="54" borderId="19" xfId="94" applyFont="1" applyFill="1" applyBorder="1" applyAlignment="1">
      <alignment horizontal="center" wrapText="1"/>
      <protection/>
    </xf>
    <xf numFmtId="0" fontId="25" fillId="54" borderId="19" xfId="94" applyFont="1" applyFill="1" applyBorder="1" applyAlignment="1">
      <alignment horizontal="center"/>
      <protection/>
    </xf>
    <xf numFmtId="0" fontId="25" fillId="53" borderId="19" xfId="94" applyFont="1" applyFill="1" applyBorder="1" applyAlignment="1">
      <alignment horizontal="center" wrapText="1"/>
      <protection/>
    </xf>
    <xf numFmtId="0" fontId="25" fillId="53" borderId="19" xfId="94" applyFont="1" applyFill="1" applyBorder="1" applyAlignment="1">
      <alignment horizontal="center"/>
      <protection/>
    </xf>
    <xf numFmtId="0" fontId="25" fillId="52" borderId="19" xfId="94" applyFont="1" applyFill="1" applyBorder="1" applyAlignment="1">
      <alignment horizontal="center" wrapText="1"/>
      <protection/>
    </xf>
    <xf numFmtId="0" fontId="25" fillId="52" borderId="19" xfId="94" applyFont="1" applyFill="1" applyBorder="1" applyAlignment="1">
      <alignment horizontal="center"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_1. KÖTET MELLÉKLETEI" xfId="92"/>
    <cellStyle name="Normál_Gyűjtő közös" xfId="93"/>
    <cellStyle name="Normál_H-B TKV MŰSZAKI 3 mell jav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unka\MSc-k&#233;pz&#233;s\Ind&#237;t&#225;s%202.%20&#252;teme%2007.15\Biztons&#225;gtechnikai%20m&#233;rn&#246;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kumentumok\BSc%20INDIt&#193;S\j&#250;lius\2.&#252;tem\Mindenf&#233;le%20gy&#369;jt&#337;\Kat.elektr.&#225;ttekint&#3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. bizt.rendsz tervez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80"/>
  <sheetViews>
    <sheetView zoomScale="75" zoomScaleNormal="75" zoomScalePageLayoutView="0" workbookViewId="0" topLeftCell="A6">
      <selection activeCell="O17" sqref="O17"/>
    </sheetView>
  </sheetViews>
  <sheetFormatPr defaultColWidth="8.8515625" defaultRowHeight="12.75"/>
  <cols>
    <col min="1" max="1" width="14.00390625" style="0" customWidth="1"/>
    <col min="2" max="2" width="5.140625" style="0" customWidth="1"/>
    <col min="3" max="3" width="71.421875" style="0" customWidth="1"/>
    <col min="4" max="15" width="5.8515625" style="0" customWidth="1"/>
  </cols>
  <sheetData>
    <row r="1" spans="1:19" ht="18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.75">
      <c r="A2" s="396" t="s">
        <v>167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6.5" thickBot="1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4.25" thickBot="1" thickTop="1">
      <c r="A4" s="397" t="s">
        <v>3</v>
      </c>
      <c r="B4" s="400" t="s">
        <v>4</v>
      </c>
      <c r="C4" s="388" t="s">
        <v>5</v>
      </c>
      <c r="D4" s="390" t="s">
        <v>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 t="s">
        <v>7</v>
      </c>
      <c r="Q4" s="383" t="s">
        <v>8</v>
      </c>
      <c r="R4" s="383" t="s">
        <v>9</v>
      </c>
      <c r="S4" s="403" t="s">
        <v>10</v>
      </c>
    </row>
    <row r="5" spans="1:19" ht="30.75" customHeight="1" thickBot="1">
      <c r="A5" s="398"/>
      <c r="B5" s="401"/>
      <c r="C5" s="389"/>
      <c r="D5" s="406" t="s">
        <v>11</v>
      </c>
      <c r="E5" s="406"/>
      <c r="F5" s="406"/>
      <c r="G5" s="406" t="s">
        <v>12</v>
      </c>
      <c r="H5" s="406"/>
      <c r="I5" s="406"/>
      <c r="J5" s="406" t="s">
        <v>13</v>
      </c>
      <c r="K5" s="406"/>
      <c r="L5" s="406"/>
      <c r="M5" s="386" t="s">
        <v>168</v>
      </c>
      <c r="N5" s="387"/>
      <c r="O5" s="387"/>
      <c r="P5" s="393"/>
      <c r="Q5" s="384"/>
      <c r="R5" s="384"/>
      <c r="S5" s="404"/>
    </row>
    <row r="6" spans="1:21" ht="86.25" thickBot="1">
      <c r="A6" s="399"/>
      <c r="B6" s="402"/>
      <c r="C6" s="1" t="s">
        <v>15</v>
      </c>
      <c r="D6" s="2" t="s">
        <v>16</v>
      </c>
      <c r="E6" s="3" t="s">
        <v>17</v>
      </c>
      <c r="F6" s="4" t="s">
        <v>18</v>
      </c>
      <c r="G6" s="2" t="s">
        <v>16</v>
      </c>
      <c r="H6" s="5" t="s">
        <v>17</v>
      </c>
      <c r="I6" s="6" t="s">
        <v>18</v>
      </c>
      <c r="J6" s="2" t="s">
        <v>16</v>
      </c>
      <c r="K6" s="5" t="s">
        <v>17</v>
      </c>
      <c r="L6" s="6" t="s">
        <v>18</v>
      </c>
      <c r="M6" s="7" t="s">
        <v>16</v>
      </c>
      <c r="N6" s="8" t="s">
        <v>17</v>
      </c>
      <c r="O6" s="9" t="s">
        <v>18</v>
      </c>
      <c r="P6" s="394"/>
      <c r="Q6" s="385"/>
      <c r="R6" s="385"/>
      <c r="S6" s="405"/>
      <c r="T6" s="10" t="s">
        <v>19</v>
      </c>
      <c r="U6" s="10" t="s">
        <v>20</v>
      </c>
    </row>
    <row r="7" spans="1:19" ht="15">
      <c r="A7" s="11" t="s">
        <v>11</v>
      </c>
      <c r="B7" s="12"/>
      <c r="C7" s="13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14"/>
      <c r="N7" s="14"/>
      <c r="O7" s="14"/>
      <c r="P7" s="12"/>
      <c r="Q7" s="12"/>
      <c r="R7" s="12"/>
      <c r="S7" s="15"/>
    </row>
    <row r="8" spans="1:19" ht="15">
      <c r="A8" s="16" t="s">
        <v>22</v>
      </c>
      <c r="B8" s="17" t="s">
        <v>23</v>
      </c>
      <c r="C8" s="18" t="s">
        <v>24</v>
      </c>
      <c r="D8" s="17">
        <v>14</v>
      </c>
      <c r="E8" s="19">
        <v>4</v>
      </c>
      <c r="F8" s="20" t="s">
        <v>25</v>
      </c>
      <c r="G8" s="21"/>
      <c r="H8" s="21"/>
      <c r="I8" s="22"/>
      <c r="J8" s="21"/>
      <c r="K8" s="21"/>
      <c r="L8" s="22"/>
      <c r="M8" s="23"/>
      <c r="N8" s="23"/>
      <c r="O8" s="23"/>
      <c r="P8" s="24">
        <f aca="true" t="shared" si="0" ref="P8:Q14">D8+G8+J8+M8</f>
        <v>14</v>
      </c>
      <c r="Q8" s="25">
        <f t="shared" si="0"/>
        <v>4</v>
      </c>
      <c r="R8" s="24">
        <f aca="true" t="shared" si="1" ref="R8:R14">Q8*30</f>
        <v>120</v>
      </c>
      <c r="S8" s="26"/>
    </row>
    <row r="9" spans="1:19" ht="15">
      <c r="A9" s="16" t="s">
        <v>26</v>
      </c>
      <c r="B9" s="27" t="s">
        <v>23</v>
      </c>
      <c r="C9" s="28" t="s">
        <v>27</v>
      </c>
      <c r="D9" s="27">
        <v>8</v>
      </c>
      <c r="E9" s="29">
        <v>2</v>
      </c>
      <c r="F9" s="30" t="s">
        <v>28</v>
      </c>
      <c r="G9" s="21"/>
      <c r="H9" s="21"/>
      <c r="I9" s="22"/>
      <c r="J9" s="21"/>
      <c r="K9" s="21"/>
      <c r="L9" s="22"/>
      <c r="M9" s="23"/>
      <c r="N9" s="23"/>
      <c r="O9" s="23"/>
      <c r="P9" s="24">
        <f t="shared" si="0"/>
        <v>8</v>
      </c>
      <c r="Q9" s="25">
        <f t="shared" si="0"/>
        <v>2</v>
      </c>
      <c r="R9" s="24">
        <f t="shared" si="1"/>
        <v>60</v>
      </c>
      <c r="S9" s="26"/>
    </row>
    <row r="10" spans="1:19" ht="15">
      <c r="A10" s="16" t="s">
        <v>29</v>
      </c>
      <c r="B10" s="27" t="s">
        <v>23</v>
      </c>
      <c r="C10" s="28" t="s">
        <v>30</v>
      </c>
      <c r="D10" s="27">
        <v>22</v>
      </c>
      <c r="E10" s="29">
        <v>6</v>
      </c>
      <c r="F10" s="30" t="s">
        <v>25</v>
      </c>
      <c r="G10" s="21"/>
      <c r="H10" s="21"/>
      <c r="I10" s="22"/>
      <c r="J10" s="21"/>
      <c r="K10" s="21"/>
      <c r="L10" s="22"/>
      <c r="M10" s="23"/>
      <c r="N10" s="23"/>
      <c r="O10" s="23"/>
      <c r="P10" s="24">
        <f t="shared" si="0"/>
        <v>22</v>
      </c>
      <c r="Q10" s="25">
        <f t="shared" si="0"/>
        <v>6</v>
      </c>
      <c r="R10" s="24">
        <f t="shared" si="1"/>
        <v>180</v>
      </c>
      <c r="S10" s="26"/>
    </row>
    <row r="11" spans="1:19" ht="15">
      <c r="A11" s="31" t="s">
        <v>31</v>
      </c>
      <c r="B11" s="27" t="s">
        <v>23</v>
      </c>
      <c r="C11" s="28" t="s">
        <v>32</v>
      </c>
      <c r="D11" s="27">
        <v>12</v>
      </c>
      <c r="E11" s="29">
        <v>3</v>
      </c>
      <c r="F11" s="30" t="s">
        <v>25</v>
      </c>
      <c r="G11" s="21"/>
      <c r="H11" s="21"/>
      <c r="I11" s="22"/>
      <c r="J11" s="21"/>
      <c r="K11" s="21"/>
      <c r="L11" s="22"/>
      <c r="M11" s="23"/>
      <c r="N11" s="23"/>
      <c r="O11" s="23"/>
      <c r="P11" s="24">
        <f t="shared" si="0"/>
        <v>12</v>
      </c>
      <c r="Q11" s="25">
        <f t="shared" si="0"/>
        <v>3</v>
      </c>
      <c r="R11" s="24">
        <f t="shared" si="1"/>
        <v>90</v>
      </c>
      <c r="S11" s="26"/>
    </row>
    <row r="12" spans="1:19" ht="15">
      <c r="A12" s="16" t="s">
        <v>33</v>
      </c>
      <c r="B12" s="27" t="s">
        <v>23</v>
      </c>
      <c r="C12" s="28" t="s">
        <v>34</v>
      </c>
      <c r="D12" s="27">
        <v>18</v>
      </c>
      <c r="E12" s="29">
        <v>5</v>
      </c>
      <c r="F12" s="30" t="s">
        <v>35</v>
      </c>
      <c r="G12" s="21"/>
      <c r="H12" s="21"/>
      <c r="I12" s="22"/>
      <c r="J12" s="21"/>
      <c r="K12" s="21"/>
      <c r="L12" s="22"/>
      <c r="M12" s="23"/>
      <c r="N12" s="23"/>
      <c r="O12" s="23"/>
      <c r="P12" s="24">
        <f t="shared" si="0"/>
        <v>18</v>
      </c>
      <c r="Q12" s="25">
        <f t="shared" si="0"/>
        <v>5</v>
      </c>
      <c r="R12" s="24">
        <f t="shared" si="1"/>
        <v>150</v>
      </c>
      <c r="S12" s="26"/>
    </row>
    <row r="13" spans="1:19" ht="15">
      <c r="A13" s="32"/>
      <c r="B13" s="33"/>
      <c r="C13" s="34"/>
      <c r="D13" s="21"/>
      <c r="E13" s="21"/>
      <c r="F13" s="35"/>
      <c r="G13" s="21"/>
      <c r="H13" s="21"/>
      <c r="I13" s="35"/>
      <c r="J13" s="21"/>
      <c r="K13" s="21"/>
      <c r="L13" s="22"/>
      <c r="M13" s="23"/>
      <c r="N13" s="23"/>
      <c r="O13" s="23"/>
      <c r="P13" s="24">
        <f t="shared" si="0"/>
        <v>0</v>
      </c>
      <c r="Q13" s="25">
        <f t="shared" si="0"/>
        <v>0</v>
      </c>
      <c r="R13" s="24">
        <f t="shared" si="1"/>
        <v>0</v>
      </c>
      <c r="S13" s="26"/>
    </row>
    <row r="14" spans="1:19" ht="15">
      <c r="A14" s="32"/>
      <c r="B14" s="33"/>
      <c r="C14" s="34"/>
      <c r="D14" s="21"/>
      <c r="E14" s="21"/>
      <c r="F14" s="22"/>
      <c r="G14" s="21"/>
      <c r="H14" s="21"/>
      <c r="I14" s="22"/>
      <c r="J14" s="21"/>
      <c r="K14" s="21"/>
      <c r="L14" s="22"/>
      <c r="M14" s="23"/>
      <c r="N14" s="23"/>
      <c r="O14" s="23"/>
      <c r="P14" s="24">
        <f t="shared" si="0"/>
        <v>0</v>
      </c>
      <c r="Q14" s="25">
        <f t="shared" si="0"/>
        <v>0</v>
      </c>
      <c r="R14" s="24">
        <f t="shared" si="1"/>
        <v>0</v>
      </c>
      <c r="S14" s="26"/>
    </row>
    <row r="15" spans="1:19" ht="15">
      <c r="A15" s="36"/>
      <c r="B15" s="37"/>
      <c r="C15" s="38" t="s">
        <v>36</v>
      </c>
      <c r="D15" s="39">
        <f>SUM(D8:D14)</f>
        <v>74</v>
      </c>
      <c r="E15" s="39"/>
      <c r="F15" s="40"/>
      <c r="G15" s="39">
        <f>SUM(G8:G14)</f>
        <v>0</v>
      </c>
      <c r="H15" s="39"/>
      <c r="I15" s="40"/>
      <c r="J15" s="39">
        <f>SUM(J8:J14)</f>
        <v>0</v>
      </c>
      <c r="K15" s="39"/>
      <c r="L15" s="40"/>
      <c r="M15" s="41">
        <f>SUM(M8:M14)</f>
        <v>0</v>
      </c>
      <c r="N15" s="41"/>
      <c r="O15" s="42"/>
      <c r="P15" s="43">
        <f>SUM(P8:P14)</f>
        <v>74</v>
      </c>
      <c r="Q15" s="40"/>
      <c r="R15" s="44">
        <f>SUM(R8:R14)</f>
        <v>600</v>
      </c>
      <c r="S15" s="45">
        <f>SUM(S8:S14)</f>
        <v>0</v>
      </c>
    </row>
    <row r="16" spans="1:19" ht="15.75" thickBot="1">
      <c r="A16" s="46"/>
      <c r="B16" s="47"/>
      <c r="C16" s="48" t="s">
        <v>37</v>
      </c>
      <c r="D16" s="49"/>
      <c r="E16" s="50">
        <f>SUM(E8:E14)</f>
        <v>20</v>
      </c>
      <c r="F16" s="49"/>
      <c r="G16" s="49"/>
      <c r="H16" s="50">
        <f>SUM(H8:H14)</f>
        <v>0</v>
      </c>
      <c r="I16" s="49"/>
      <c r="J16" s="49"/>
      <c r="K16" s="50">
        <f>SUM(K8:K14)</f>
        <v>0</v>
      </c>
      <c r="L16" s="49"/>
      <c r="M16" s="51"/>
      <c r="N16" s="52">
        <f>SUM(N8:N14)</f>
        <v>0</v>
      </c>
      <c r="O16" s="51"/>
      <c r="P16" s="53"/>
      <c r="Q16" s="54">
        <f>SUM(Q8:Q14)</f>
        <v>20</v>
      </c>
      <c r="R16" s="55"/>
      <c r="S16" s="56"/>
    </row>
    <row r="17" spans="1:19" ht="15">
      <c r="A17" s="57" t="s">
        <v>12</v>
      </c>
      <c r="B17" s="58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2"/>
      <c r="Q17" s="60"/>
      <c r="R17" s="60"/>
      <c r="S17" s="63"/>
    </row>
    <row r="18" spans="1:19" ht="14.25">
      <c r="A18" s="64" t="s">
        <v>39</v>
      </c>
      <c r="B18" s="17" t="s">
        <v>23</v>
      </c>
      <c r="C18" s="18" t="s">
        <v>40</v>
      </c>
      <c r="D18" s="17">
        <v>6</v>
      </c>
      <c r="E18" s="19">
        <v>2</v>
      </c>
      <c r="F18" s="20" t="s">
        <v>25</v>
      </c>
      <c r="G18" s="65"/>
      <c r="H18" s="65"/>
      <c r="I18" s="65"/>
      <c r="J18" s="65"/>
      <c r="K18" s="65"/>
      <c r="L18" s="65"/>
      <c r="M18" s="23"/>
      <c r="N18" s="23"/>
      <c r="O18" s="23"/>
      <c r="P18" s="24">
        <f aca="true" t="shared" si="2" ref="P18:Q21">D18+G18+J18+M18</f>
        <v>6</v>
      </c>
      <c r="Q18" s="25">
        <f t="shared" si="2"/>
        <v>2</v>
      </c>
      <c r="R18" s="24">
        <f>Q18*30</f>
        <v>60</v>
      </c>
      <c r="S18" s="26"/>
    </row>
    <row r="19" spans="1:19" ht="14.25">
      <c r="A19" s="31" t="s">
        <v>41</v>
      </c>
      <c r="B19" s="27" t="s">
        <v>23</v>
      </c>
      <c r="C19" s="28" t="s">
        <v>42</v>
      </c>
      <c r="D19" s="27">
        <v>16</v>
      </c>
      <c r="E19" s="29">
        <v>4</v>
      </c>
      <c r="F19" s="30" t="s">
        <v>35</v>
      </c>
      <c r="G19" s="65"/>
      <c r="H19" s="65"/>
      <c r="I19" s="65"/>
      <c r="J19" s="65"/>
      <c r="K19" s="65"/>
      <c r="L19" s="65"/>
      <c r="M19" s="23"/>
      <c r="N19" s="23"/>
      <c r="O19" s="23"/>
      <c r="P19" s="24">
        <f t="shared" si="2"/>
        <v>16</v>
      </c>
      <c r="Q19" s="25">
        <f t="shared" si="2"/>
        <v>4</v>
      </c>
      <c r="R19" s="24">
        <f>Q19*30</f>
        <v>120</v>
      </c>
      <c r="S19" s="26"/>
    </row>
    <row r="20" spans="1:19" ht="14.25">
      <c r="A20" s="31" t="s">
        <v>43</v>
      </c>
      <c r="B20" s="27" t="s">
        <v>23</v>
      </c>
      <c r="C20" s="28" t="s">
        <v>44</v>
      </c>
      <c r="D20" s="27">
        <v>6</v>
      </c>
      <c r="E20" s="29">
        <v>2</v>
      </c>
      <c r="F20" s="30" t="s">
        <v>25</v>
      </c>
      <c r="G20" s="65"/>
      <c r="H20" s="65"/>
      <c r="I20" s="65"/>
      <c r="J20" s="65"/>
      <c r="K20" s="65"/>
      <c r="L20" s="65"/>
      <c r="M20" s="23"/>
      <c r="N20" s="23"/>
      <c r="O20" s="23"/>
      <c r="P20" s="24">
        <f t="shared" si="2"/>
        <v>6</v>
      </c>
      <c r="Q20" s="25">
        <f t="shared" si="2"/>
        <v>2</v>
      </c>
      <c r="R20" s="24">
        <f>Q20*30</f>
        <v>60</v>
      </c>
      <c r="S20" s="26"/>
    </row>
    <row r="21" spans="1:19" ht="14.25">
      <c r="A21" s="66" t="s">
        <v>45</v>
      </c>
      <c r="B21" s="27" t="s">
        <v>23</v>
      </c>
      <c r="C21" s="67" t="s">
        <v>46</v>
      </c>
      <c r="D21" s="27">
        <v>8</v>
      </c>
      <c r="E21" s="29">
        <v>2</v>
      </c>
      <c r="F21" s="30" t="s">
        <v>25</v>
      </c>
      <c r="G21" s="65"/>
      <c r="H21" s="65"/>
      <c r="I21" s="68"/>
      <c r="J21" s="65"/>
      <c r="K21" s="65"/>
      <c r="L21" s="65"/>
      <c r="M21" s="23"/>
      <c r="N21" s="23"/>
      <c r="O21" s="23"/>
      <c r="P21" s="24">
        <f t="shared" si="2"/>
        <v>8</v>
      </c>
      <c r="Q21" s="25">
        <f t="shared" si="2"/>
        <v>2</v>
      </c>
      <c r="R21" s="24">
        <f>Q21*30</f>
        <v>60</v>
      </c>
      <c r="S21" s="26"/>
    </row>
    <row r="22" spans="1:19" ht="15">
      <c r="A22" s="36"/>
      <c r="B22" s="37"/>
      <c r="C22" s="38" t="s">
        <v>47</v>
      </c>
      <c r="D22" s="69">
        <f>SUM(D18:D21)</f>
        <v>36</v>
      </c>
      <c r="E22" s="40"/>
      <c r="F22" s="37"/>
      <c r="G22" s="69">
        <f>SUM(G18:G21)</f>
        <v>0</v>
      </c>
      <c r="H22" s="40"/>
      <c r="I22" s="37"/>
      <c r="J22" s="69">
        <f>SUM(J18:J21)</f>
        <v>0</v>
      </c>
      <c r="K22" s="40"/>
      <c r="L22" s="37"/>
      <c r="M22" s="70">
        <f>SUM(M18:M21)</f>
        <v>0</v>
      </c>
      <c r="N22" s="42"/>
      <c r="O22" s="23"/>
      <c r="P22" s="69">
        <f>SUM(P18:P21)</f>
        <v>36</v>
      </c>
      <c r="Q22" s="40"/>
      <c r="R22" s="71">
        <f>SUM(R18:R21)</f>
        <v>300</v>
      </c>
      <c r="S22" s="72">
        <f>SUM(S18:S21)</f>
        <v>0</v>
      </c>
    </row>
    <row r="23" spans="1:19" ht="15.75" thickBot="1">
      <c r="A23" s="46"/>
      <c r="B23" s="47"/>
      <c r="C23" s="48" t="s">
        <v>48</v>
      </c>
      <c r="D23" s="49"/>
      <c r="E23" s="73">
        <f>SUM(E18:E21)</f>
        <v>10</v>
      </c>
      <c r="F23" s="47"/>
      <c r="G23" s="49"/>
      <c r="H23" s="73">
        <f>SUM(H18:H21)</f>
        <v>0</v>
      </c>
      <c r="I23" s="47"/>
      <c r="J23" s="49"/>
      <c r="K23" s="73">
        <f>SUM(K18:K21)</f>
        <v>0</v>
      </c>
      <c r="L23" s="47"/>
      <c r="M23" s="51"/>
      <c r="N23" s="74">
        <f>SUM(N18:N21)</f>
        <v>0</v>
      </c>
      <c r="O23" s="75"/>
      <c r="P23" s="53"/>
      <c r="Q23" s="73">
        <f>SUM(Q18:Q21)</f>
        <v>10</v>
      </c>
      <c r="R23" s="49"/>
      <c r="S23" s="76"/>
    </row>
    <row r="24" spans="1:19" ht="15">
      <c r="A24" s="77"/>
      <c r="B24" s="78"/>
      <c r="C24" s="409" t="s">
        <v>49</v>
      </c>
      <c r="D24" s="79">
        <f>D15+D22</f>
        <v>110</v>
      </c>
      <c r="E24" s="80"/>
      <c r="F24" s="81"/>
      <c r="G24" s="79">
        <f>G15+G22</f>
        <v>0</v>
      </c>
      <c r="H24" s="80"/>
      <c r="I24" s="81"/>
      <c r="J24" s="79">
        <f>J15+J22</f>
        <v>0</v>
      </c>
      <c r="K24" s="80"/>
      <c r="L24" s="81"/>
      <c r="M24" s="82">
        <f>M15+M22</f>
        <v>0</v>
      </c>
      <c r="N24" s="83"/>
      <c r="O24" s="14"/>
      <c r="P24" s="79">
        <f>P15+P22</f>
        <v>110</v>
      </c>
      <c r="Q24" s="80"/>
      <c r="R24" s="79">
        <f>R15+R22</f>
        <v>900</v>
      </c>
      <c r="S24" s="84">
        <f>S15+S22</f>
        <v>0</v>
      </c>
    </row>
    <row r="25" spans="1:19" ht="15.75" thickBot="1">
      <c r="A25" s="85"/>
      <c r="B25" s="86"/>
      <c r="C25" s="410"/>
      <c r="D25" s="49"/>
      <c r="E25" s="50">
        <f>E16+E23</f>
        <v>30</v>
      </c>
      <c r="F25" s="47"/>
      <c r="G25" s="49"/>
      <c r="H25" s="50">
        <f>H16+H23</f>
        <v>0</v>
      </c>
      <c r="I25" s="47"/>
      <c r="J25" s="49"/>
      <c r="K25" s="50">
        <f>K16+K23</f>
        <v>0</v>
      </c>
      <c r="L25" s="47"/>
      <c r="M25" s="51"/>
      <c r="N25" s="52">
        <f>N16+N23</f>
        <v>0</v>
      </c>
      <c r="O25" s="75"/>
      <c r="P25" s="49"/>
      <c r="Q25" s="50">
        <f>Q16+Q23</f>
        <v>30</v>
      </c>
      <c r="R25" s="49"/>
      <c r="S25" s="76"/>
    </row>
    <row r="26" spans="1:19" ht="15">
      <c r="A26" s="57" t="s">
        <v>13</v>
      </c>
      <c r="B26" s="60"/>
      <c r="C26" s="59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1"/>
      <c r="O26" s="61"/>
      <c r="P26" s="60"/>
      <c r="Q26" s="60"/>
      <c r="R26" s="60"/>
      <c r="S26" s="63"/>
    </row>
    <row r="27" spans="1:19" ht="12.75">
      <c r="A27" s="16" t="s">
        <v>51</v>
      </c>
      <c r="B27" s="87" t="s">
        <v>23</v>
      </c>
      <c r="C27" s="88" t="s">
        <v>52</v>
      </c>
      <c r="D27" s="89"/>
      <c r="E27" s="89"/>
      <c r="F27" s="89"/>
      <c r="G27" s="89">
        <v>7</v>
      </c>
      <c r="H27" s="89">
        <v>2</v>
      </c>
      <c r="I27" s="89" t="s">
        <v>25</v>
      </c>
      <c r="J27" s="89"/>
      <c r="K27" s="89"/>
      <c r="L27" s="89"/>
      <c r="M27" s="90"/>
      <c r="N27" s="90"/>
      <c r="O27" s="90"/>
      <c r="P27" s="184">
        <f aca="true" t="shared" si="3" ref="P27:Q34">D27+G27+J27+M27</f>
        <v>7</v>
      </c>
      <c r="Q27" s="310">
        <f t="shared" si="3"/>
        <v>2</v>
      </c>
      <c r="R27" s="184">
        <f aca="true" t="shared" si="4" ref="R27:R34">Q27*30</f>
        <v>60</v>
      </c>
      <c r="S27" s="360"/>
    </row>
    <row r="28" spans="1:19" ht="12.75">
      <c r="A28" s="16" t="s">
        <v>53</v>
      </c>
      <c r="B28" s="87" t="s">
        <v>23</v>
      </c>
      <c r="C28" s="88" t="s">
        <v>54</v>
      </c>
      <c r="D28" s="89"/>
      <c r="E28" s="89"/>
      <c r="F28" s="89"/>
      <c r="G28" s="89">
        <v>11</v>
      </c>
      <c r="H28" s="89">
        <v>3</v>
      </c>
      <c r="I28" s="89" t="s">
        <v>55</v>
      </c>
      <c r="J28" s="89"/>
      <c r="K28" s="89"/>
      <c r="L28" s="89"/>
      <c r="M28" s="90"/>
      <c r="N28" s="90"/>
      <c r="O28" s="90"/>
      <c r="P28" s="184">
        <f t="shared" si="3"/>
        <v>11</v>
      </c>
      <c r="Q28" s="310">
        <f t="shared" si="3"/>
        <v>3</v>
      </c>
      <c r="R28" s="184">
        <f t="shared" si="4"/>
        <v>90</v>
      </c>
      <c r="S28" s="360"/>
    </row>
    <row r="29" spans="1:19" ht="12.75">
      <c r="A29" s="66" t="s">
        <v>56</v>
      </c>
      <c r="B29" s="87" t="s">
        <v>23</v>
      </c>
      <c r="C29" s="92" t="s">
        <v>57</v>
      </c>
      <c r="D29" s="89"/>
      <c r="E29" s="89"/>
      <c r="F29" s="89"/>
      <c r="G29" s="89">
        <v>7</v>
      </c>
      <c r="H29" s="89">
        <v>2</v>
      </c>
      <c r="I29" s="89" t="s">
        <v>25</v>
      </c>
      <c r="J29" s="89"/>
      <c r="K29" s="89"/>
      <c r="L29" s="89"/>
      <c r="M29" s="90"/>
      <c r="N29" s="90"/>
      <c r="O29" s="90"/>
      <c r="P29" s="184">
        <f t="shared" si="3"/>
        <v>7</v>
      </c>
      <c r="Q29" s="310">
        <f t="shared" si="3"/>
        <v>2</v>
      </c>
      <c r="R29" s="184">
        <f t="shared" si="4"/>
        <v>60</v>
      </c>
      <c r="S29" s="360"/>
    </row>
    <row r="30" spans="1:19" ht="12.75">
      <c r="A30" s="66" t="s">
        <v>58</v>
      </c>
      <c r="B30" s="87" t="s">
        <v>23</v>
      </c>
      <c r="C30" s="92" t="s">
        <v>59</v>
      </c>
      <c r="D30" s="93"/>
      <c r="E30" s="93"/>
      <c r="F30" s="93"/>
      <c r="G30" s="93">
        <v>11</v>
      </c>
      <c r="H30" s="93">
        <v>3</v>
      </c>
      <c r="I30" s="93" t="s">
        <v>55</v>
      </c>
      <c r="J30" s="93"/>
      <c r="K30" s="93"/>
      <c r="L30" s="93"/>
      <c r="M30" s="90"/>
      <c r="N30" s="90"/>
      <c r="O30" s="90"/>
      <c r="P30" s="184">
        <f t="shared" si="3"/>
        <v>11</v>
      </c>
      <c r="Q30" s="310">
        <f t="shared" si="3"/>
        <v>3</v>
      </c>
      <c r="R30" s="184">
        <f t="shared" si="4"/>
        <v>90</v>
      </c>
      <c r="S30" s="361"/>
    </row>
    <row r="31" spans="1:19" ht="12.75">
      <c r="A31" s="66" t="s">
        <v>60</v>
      </c>
      <c r="B31" s="87" t="s">
        <v>23</v>
      </c>
      <c r="C31" s="92" t="s">
        <v>61</v>
      </c>
      <c r="D31" s="93"/>
      <c r="E31" s="93"/>
      <c r="F31" s="93"/>
      <c r="G31" s="93">
        <v>15</v>
      </c>
      <c r="H31" s="93">
        <v>4</v>
      </c>
      <c r="I31" s="93" t="s">
        <v>55</v>
      </c>
      <c r="J31" s="93"/>
      <c r="K31" s="93"/>
      <c r="L31" s="93"/>
      <c r="M31" s="90"/>
      <c r="N31" s="90"/>
      <c r="O31" s="90"/>
      <c r="P31" s="184">
        <f t="shared" si="3"/>
        <v>15</v>
      </c>
      <c r="Q31" s="310">
        <f t="shared" si="3"/>
        <v>4</v>
      </c>
      <c r="R31" s="184">
        <f t="shared" si="4"/>
        <v>120</v>
      </c>
      <c r="S31" s="360"/>
    </row>
    <row r="32" spans="1:19" ht="12.75">
      <c r="A32" s="66" t="s">
        <v>62</v>
      </c>
      <c r="B32" s="87" t="s">
        <v>23</v>
      </c>
      <c r="C32" s="92" t="s">
        <v>63</v>
      </c>
      <c r="D32" s="93"/>
      <c r="E32" s="93"/>
      <c r="F32" s="93"/>
      <c r="G32" s="93">
        <v>6</v>
      </c>
      <c r="H32" s="93">
        <v>2</v>
      </c>
      <c r="I32" s="93" t="s">
        <v>25</v>
      </c>
      <c r="J32" s="93"/>
      <c r="K32" s="93"/>
      <c r="L32" s="93"/>
      <c r="M32" s="90"/>
      <c r="N32" s="90"/>
      <c r="O32" s="90"/>
      <c r="P32" s="184">
        <f t="shared" si="3"/>
        <v>6</v>
      </c>
      <c r="Q32" s="310">
        <f t="shared" si="3"/>
        <v>2</v>
      </c>
      <c r="R32" s="184">
        <f t="shared" si="4"/>
        <v>60</v>
      </c>
      <c r="S32" s="361"/>
    </row>
    <row r="33" spans="1:19" ht="12.75">
      <c r="A33" s="66" t="s">
        <v>64</v>
      </c>
      <c r="B33" s="87" t="s">
        <v>23</v>
      </c>
      <c r="C33" s="92" t="s">
        <v>65</v>
      </c>
      <c r="D33" s="93"/>
      <c r="E33" s="93"/>
      <c r="F33" s="93"/>
      <c r="G33" s="93">
        <v>15</v>
      </c>
      <c r="H33" s="93">
        <v>4</v>
      </c>
      <c r="I33" s="93" t="s">
        <v>55</v>
      </c>
      <c r="J33" s="93"/>
      <c r="K33" s="93"/>
      <c r="L33" s="93"/>
      <c r="M33" s="90"/>
      <c r="N33" s="90"/>
      <c r="O33" s="90"/>
      <c r="P33" s="184">
        <f t="shared" si="3"/>
        <v>15</v>
      </c>
      <c r="Q33" s="310">
        <f t="shared" si="3"/>
        <v>4</v>
      </c>
      <c r="R33" s="184">
        <f t="shared" si="4"/>
        <v>120</v>
      </c>
      <c r="S33" s="360"/>
    </row>
    <row r="34" spans="1:19" ht="12.75">
      <c r="A34" s="94"/>
      <c r="B34" s="9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184">
        <f t="shared" si="3"/>
        <v>0</v>
      </c>
      <c r="Q34" s="310">
        <f t="shared" si="3"/>
        <v>0</v>
      </c>
      <c r="R34" s="184">
        <f t="shared" si="4"/>
        <v>0</v>
      </c>
      <c r="S34" s="361"/>
    </row>
    <row r="35" spans="1:19" ht="12.75">
      <c r="A35" s="99"/>
      <c r="B35" s="100"/>
      <c r="C35" s="101" t="s">
        <v>66</v>
      </c>
      <c r="D35" s="102">
        <f>SUM(D27:D34)</f>
        <v>0</v>
      </c>
      <c r="E35" s="102"/>
      <c r="F35" s="103"/>
      <c r="G35" s="102">
        <f>SUM(G27:G34)</f>
        <v>72</v>
      </c>
      <c r="H35" s="102"/>
      <c r="I35" s="103"/>
      <c r="J35" s="102">
        <f>SUM(J27:J34)</f>
        <v>0</v>
      </c>
      <c r="K35" s="102"/>
      <c r="L35" s="103"/>
      <c r="M35" s="104">
        <f>SUM(M27:M34)</f>
        <v>0</v>
      </c>
      <c r="N35" s="98"/>
      <c r="O35" s="98"/>
      <c r="P35" s="102">
        <f>SUM(P27:P34)</f>
        <v>72</v>
      </c>
      <c r="Q35" s="311"/>
      <c r="R35" s="311">
        <f>SUM(R27:R34)</f>
        <v>600</v>
      </c>
      <c r="S35" s="362">
        <f>SUM(S27:S34)</f>
        <v>0</v>
      </c>
    </row>
    <row r="36" spans="1:19" ht="13.5" thickBot="1">
      <c r="A36" s="106"/>
      <c r="B36" s="107"/>
      <c r="C36" s="108" t="s">
        <v>67</v>
      </c>
      <c r="D36" s="109"/>
      <c r="E36" s="109">
        <f>SUM(E27:E34)</f>
        <v>0</v>
      </c>
      <c r="F36" s="110"/>
      <c r="G36" s="109"/>
      <c r="H36" s="109">
        <f>SUM(H27:H34)</f>
        <v>20</v>
      </c>
      <c r="I36" s="110"/>
      <c r="J36" s="109"/>
      <c r="K36" s="109">
        <f>SUM(K27:K34)</f>
        <v>0</v>
      </c>
      <c r="L36" s="110"/>
      <c r="M36" s="111"/>
      <c r="N36" s="112">
        <f>SUM(N27:N34)</f>
        <v>0</v>
      </c>
      <c r="O36" s="111"/>
      <c r="P36" s="312"/>
      <c r="Q36" s="313">
        <f>SUM(Q27:Q34)</f>
        <v>20</v>
      </c>
      <c r="R36" s="313"/>
      <c r="S36" s="363"/>
    </row>
    <row r="37" spans="1:19" ht="13.5" thickTop="1">
      <c r="A37" s="117" t="s">
        <v>68</v>
      </c>
      <c r="B37" s="118"/>
      <c r="C37" s="119" t="s">
        <v>69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98"/>
      <c r="N37" s="98"/>
      <c r="O37" s="98"/>
      <c r="P37" s="118"/>
      <c r="Q37" s="118"/>
      <c r="R37" s="118"/>
      <c r="S37" s="364"/>
    </row>
    <row r="38" spans="1:19" ht="12.75">
      <c r="A38" s="365" t="s">
        <v>169</v>
      </c>
      <c r="B38" s="127" t="s">
        <v>71</v>
      </c>
      <c r="C38" s="125" t="s">
        <v>170</v>
      </c>
      <c r="D38" s="89"/>
      <c r="E38" s="89"/>
      <c r="F38" s="89"/>
      <c r="G38" s="89">
        <v>16</v>
      </c>
      <c r="H38" s="89">
        <v>4</v>
      </c>
      <c r="I38" s="89" t="s">
        <v>25</v>
      </c>
      <c r="J38" s="89"/>
      <c r="K38" s="89"/>
      <c r="L38" s="89"/>
      <c r="M38" s="90"/>
      <c r="N38" s="90"/>
      <c r="O38" s="90"/>
      <c r="P38" s="184">
        <f aca="true" t="shared" si="5" ref="P38:Q45">D38+G38+J38+M38</f>
        <v>16</v>
      </c>
      <c r="Q38" s="310">
        <f t="shared" si="5"/>
        <v>4</v>
      </c>
      <c r="R38" s="184">
        <f aca="true" t="shared" si="6" ref="R38:R45">Q38*30</f>
        <v>120</v>
      </c>
      <c r="S38" s="360"/>
    </row>
    <row r="39" spans="1:19" ht="12.75">
      <c r="A39" s="365" t="s">
        <v>171</v>
      </c>
      <c r="B39" s="127" t="s">
        <v>71</v>
      </c>
      <c r="C39" s="125" t="s">
        <v>172</v>
      </c>
      <c r="D39" s="89"/>
      <c r="E39" s="89"/>
      <c r="F39" s="89"/>
      <c r="G39" s="89">
        <v>22</v>
      </c>
      <c r="H39" s="89">
        <v>6</v>
      </c>
      <c r="I39" s="89" t="s">
        <v>137</v>
      </c>
      <c r="J39" s="89"/>
      <c r="K39" s="89"/>
      <c r="L39" s="89"/>
      <c r="M39" s="90"/>
      <c r="N39" s="90"/>
      <c r="O39" s="90"/>
      <c r="P39" s="184">
        <f t="shared" si="5"/>
        <v>22</v>
      </c>
      <c r="Q39" s="310">
        <f t="shared" si="5"/>
        <v>6</v>
      </c>
      <c r="R39" s="184">
        <f t="shared" si="6"/>
        <v>180</v>
      </c>
      <c r="S39" s="360"/>
    </row>
    <row r="40" spans="1:19" ht="12.75">
      <c r="A40" s="365" t="s">
        <v>173</v>
      </c>
      <c r="B40" s="127" t="s">
        <v>71</v>
      </c>
      <c r="C40" s="125" t="s">
        <v>174</v>
      </c>
      <c r="D40" s="89"/>
      <c r="E40" s="89"/>
      <c r="F40" s="89"/>
      <c r="G40" s="89"/>
      <c r="H40" s="89"/>
      <c r="I40" s="89"/>
      <c r="J40" s="89">
        <v>29</v>
      </c>
      <c r="K40" s="89">
        <v>8</v>
      </c>
      <c r="L40" s="89" t="s">
        <v>55</v>
      </c>
      <c r="M40" s="90"/>
      <c r="N40" s="90"/>
      <c r="O40" s="90"/>
      <c r="P40" s="184">
        <f t="shared" si="5"/>
        <v>29</v>
      </c>
      <c r="Q40" s="310">
        <f t="shared" si="5"/>
        <v>8</v>
      </c>
      <c r="R40" s="184">
        <f t="shared" si="6"/>
        <v>240</v>
      </c>
      <c r="S40" s="360"/>
    </row>
    <row r="41" spans="1:19" ht="12.75">
      <c r="A41" s="365" t="s">
        <v>175</v>
      </c>
      <c r="B41" s="127" t="s">
        <v>71</v>
      </c>
      <c r="C41" s="125" t="s">
        <v>176</v>
      </c>
      <c r="D41" s="89"/>
      <c r="E41" s="89"/>
      <c r="F41" s="89"/>
      <c r="G41" s="89"/>
      <c r="H41" s="89"/>
      <c r="I41" s="89"/>
      <c r="J41" s="89">
        <v>29</v>
      </c>
      <c r="K41" s="89">
        <v>8</v>
      </c>
      <c r="L41" s="89" t="s">
        <v>55</v>
      </c>
      <c r="M41" s="90"/>
      <c r="N41" s="90"/>
      <c r="O41" s="90"/>
      <c r="P41" s="184">
        <f t="shared" si="5"/>
        <v>29</v>
      </c>
      <c r="Q41" s="310">
        <f t="shared" si="5"/>
        <v>8</v>
      </c>
      <c r="R41" s="184">
        <f t="shared" si="6"/>
        <v>240</v>
      </c>
      <c r="S41" s="360"/>
    </row>
    <row r="42" spans="1:19" ht="12.75">
      <c r="A42" s="365" t="s">
        <v>177</v>
      </c>
      <c r="B42" s="127" t="s">
        <v>71</v>
      </c>
      <c r="C42" s="125" t="s">
        <v>178</v>
      </c>
      <c r="D42" s="89"/>
      <c r="E42" s="89"/>
      <c r="F42" s="89"/>
      <c r="G42" s="89"/>
      <c r="H42" s="89"/>
      <c r="I42" s="89"/>
      <c r="J42" s="89">
        <v>22</v>
      </c>
      <c r="K42" s="89">
        <v>6</v>
      </c>
      <c r="L42" s="89" t="s">
        <v>114</v>
      </c>
      <c r="M42" s="90"/>
      <c r="N42" s="90"/>
      <c r="O42" s="90"/>
      <c r="P42" s="184">
        <f t="shared" si="5"/>
        <v>22</v>
      </c>
      <c r="Q42" s="310">
        <f t="shared" si="5"/>
        <v>6</v>
      </c>
      <c r="R42" s="184">
        <f t="shared" si="6"/>
        <v>180</v>
      </c>
      <c r="S42" s="360"/>
    </row>
    <row r="43" spans="1:19" ht="12.75">
      <c r="A43" s="366" t="s">
        <v>179</v>
      </c>
      <c r="B43" s="127" t="s">
        <v>71</v>
      </c>
      <c r="C43" s="125" t="s">
        <v>180</v>
      </c>
      <c r="D43" s="89"/>
      <c r="E43" s="89"/>
      <c r="F43" s="89"/>
      <c r="G43" s="89"/>
      <c r="H43" s="89"/>
      <c r="I43" s="89"/>
      <c r="J43" s="89">
        <v>11</v>
      </c>
      <c r="K43" s="89">
        <v>3</v>
      </c>
      <c r="L43" s="89" t="s">
        <v>25</v>
      </c>
      <c r="M43" s="90"/>
      <c r="N43" s="90"/>
      <c r="O43" s="90"/>
      <c r="P43" s="184">
        <f t="shared" si="5"/>
        <v>11</v>
      </c>
      <c r="Q43" s="310">
        <f t="shared" si="5"/>
        <v>3</v>
      </c>
      <c r="R43" s="184">
        <f t="shared" si="6"/>
        <v>90</v>
      </c>
      <c r="S43" s="360"/>
    </row>
    <row r="44" spans="1:19" ht="12.75">
      <c r="A44" s="365" t="s">
        <v>181</v>
      </c>
      <c r="B44" s="127" t="s">
        <v>71</v>
      </c>
      <c r="C44" s="125" t="s">
        <v>182</v>
      </c>
      <c r="D44" s="89"/>
      <c r="E44" s="89"/>
      <c r="F44" s="89"/>
      <c r="G44" s="89"/>
      <c r="H44" s="89"/>
      <c r="I44" s="89"/>
      <c r="J44" s="89">
        <v>19</v>
      </c>
      <c r="K44" s="89">
        <v>5</v>
      </c>
      <c r="L44" s="89" t="s">
        <v>55</v>
      </c>
      <c r="M44" s="90"/>
      <c r="N44" s="90"/>
      <c r="O44" s="90"/>
      <c r="P44" s="184">
        <f t="shared" si="5"/>
        <v>19</v>
      </c>
      <c r="Q44" s="310">
        <f t="shared" si="5"/>
        <v>5</v>
      </c>
      <c r="R44" s="184">
        <f t="shared" si="6"/>
        <v>150</v>
      </c>
      <c r="S44" s="360"/>
    </row>
    <row r="45" spans="1:19" ht="12.75">
      <c r="A45" s="367"/>
      <c r="B45" s="127"/>
      <c r="C45" s="125"/>
      <c r="D45" s="126"/>
      <c r="E45" s="126"/>
      <c r="F45" s="126"/>
      <c r="G45" s="126"/>
      <c r="H45" s="89"/>
      <c r="I45" s="89"/>
      <c r="J45" s="89"/>
      <c r="K45" s="89"/>
      <c r="L45" s="89"/>
      <c r="M45" s="90"/>
      <c r="N45" s="90"/>
      <c r="O45" s="90"/>
      <c r="P45" s="184">
        <f t="shared" si="5"/>
        <v>0</v>
      </c>
      <c r="Q45" s="310">
        <f t="shared" si="5"/>
        <v>0</v>
      </c>
      <c r="R45" s="184">
        <f t="shared" si="6"/>
        <v>0</v>
      </c>
      <c r="S45" s="360"/>
    </row>
    <row r="46" spans="1:19" ht="12.75">
      <c r="A46" s="99"/>
      <c r="B46" s="100"/>
      <c r="C46" s="101" t="s">
        <v>83</v>
      </c>
      <c r="D46" s="102">
        <f>SUM(D38:D45)</f>
        <v>0</v>
      </c>
      <c r="E46" s="102"/>
      <c r="F46" s="103"/>
      <c r="G46" s="102">
        <f>SUM(G38:G45)</f>
        <v>38</v>
      </c>
      <c r="H46" s="102"/>
      <c r="I46" s="103"/>
      <c r="J46" s="102">
        <f>SUM(J38:J45)</f>
        <v>110</v>
      </c>
      <c r="K46" s="102"/>
      <c r="L46" s="103"/>
      <c r="M46" s="104">
        <f>SUM(M38:M45)</f>
        <v>0</v>
      </c>
      <c r="N46" s="104"/>
      <c r="O46" s="98"/>
      <c r="P46" s="102">
        <f>SUM(P38:P44)</f>
        <v>148</v>
      </c>
      <c r="Q46" s="311"/>
      <c r="R46" s="368">
        <f>SUM(R38:R45)</f>
        <v>1200</v>
      </c>
      <c r="S46" s="369">
        <f>SUM(S38:S44)</f>
        <v>0</v>
      </c>
    </row>
    <row r="47" spans="1:19" ht="13.5" thickBot="1">
      <c r="A47" s="370"/>
      <c r="B47" s="371"/>
      <c r="C47" s="372" t="s">
        <v>84</v>
      </c>
      <c r="D47" s="373"/>
      <c r="E47" s="373">
        <f>SUM(E38:E45)</f>
        <v>0</v>
      </c>
      <c r="F47" s="374"/>
      <c r="G47" s="373"/>
      <c r="H47" s="373">
        <f>SUM(H38:H45)</f>
        <v>10</v>
      </c>
      <c r="I47" s="374"/>
      <c r="J47" s="373"/>
      <c r="K47" s="373">
        <f>SUM(K38:K45)</f>
        <v>30</v>
      </c>
      <c r="L47" s="374"/>
      <c r="M47" s="375"/>
      <c r="N47" s="375">
        <f>SUM(N38:N45)</f>
        <v>0</v>
      </c>
      <c r="O47" s="376"/>
      <c r="P47" s="377"/>
      <c r="Q47" s="373">
        <f>SUM(Q38:Q45)</f>
        <v>40</v>
      </c>
      <c r="R47" s="378"/>
      <c r="S47" s="379"/>
    </row>
    <row r="48" spans="1:19" ht="12.75">
      <c r="A48" s="139"/>
      <c r="B48" s="140" t="s">
        <v>35</v>
      </c>
      <c r="C48" s="141" t="s">
        <v>85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2">
        <v>37</v>
      </c>
      <c r="N48" s="142">
        <v>10</v>
      </c>
      <c r="O48" s="142"/>
      <c r="P48" s="184">
        <f>D48+G48+J48+M48</f>
        <v>37</v>
      </c>
      <c r="Q48" s="380">
        <f>E48+H48+K48+N48</f>
        <v>10</v>
      </c>
      <c r="R48" s="381">
        <f>Q48*30</f>
        <v>300</v>
      </c>
      <c r="S48" s="382"/>
    </row>
    <row r="49" spans="1:19" ht="13.5" thickBot="1">
      <c r="A49" s="94"/>
      <c r="B49" s="97" t="s">
        <v>71</v>
      </c>
      <c r="C49" s="128" t="s">
        <v>86</v>
      </c>
      <c r="D49" s="129"/>
      <c r="E49" s="129"/>
      <c r="F49" s="97"/>
      <c r="G49" s="129"/>
      <c r="H49" s="129"/>
      <c r="I49" s="97"/>
      <c r="J49" s="129"/>
      <c r="K49" s="129"/>
      <c r="L49" s="97"/>
      <c r="M49" s="104">
        <v>73</v>
      </c>
      <c r="N49" s="98">
        <v>20</v>
      </c>
      <c r="O49" s="98"/>
      <c r="P49" s="184">
        <f>D49+G49+J49+M49</f>
        <v>73</v>
      </c>
      <c r="Q49" s="310">
        <f>E49+H49+K49+N49</f>
        <v>20</v>
      </c>
      <c r="R49" s="184">
        <f>Q49*30</f>
        <v>600</v>
      </c>
      <c r="S49" s="361"/>
    </row>
    <row r="50" spans="1:19" ht="16.5" thickBot="1">
      <c r="A50" s="77"/>
      <c r="B50" s="78"/>
      <c r="C50" s="147" t="s">
        <v>87</v>
      </c>
      <c r="D50" s="148">
        <f>D24+D35+D46</f>
        <v>110</v>
      </c>
      <c r="E50" s="149"/>
      <c r="F50" s="149"/>
      <c r="G50" s="148">
        <f>G24+G35+G46</f>
        <v>110</v>
      </c>
      <c r="H50" s="149"/>
      <c r="I50" s="149"/>
      <c r="J50" s="148">
        <f>J24+J35+J46</f>
        <v>110</v>
      </c>
      <c r="K50" s="149"/>
      <c r="L50" s="149"/>
      <c r="M50" s="150">
        <f>M24+M35+M46+M48+M49</f>
        <v>110</v>
      </c>
      <c r="N50" s="151"/>
      <c r="O50" s="151"/>
      <c r="P50" s="148">
        <f>P24+P35+P46+P48+P49</f>
        <v>440</v>
      </c>
      <c r="Q50" s="148"/>
      <c r="R50" s="148">
        <f>R24+R35+R46+R48+R49</f>
        <v>3600</v>
      </c>
      <c r="S50" s="152">
        <f>S24+S35+S46</f>
        <v>0</v>
      </c>
    </row>
    <row r="51" spans="1:19" ht="16.5" thickBot="1">
      <c r="A51" s="153"/>
      <c r="B51" s="154"/>
      <c r="C51" s="155" t="s">
        <v>88</v>
      </c>
      <c r="D51" s="156"/>
      <c r="E51" s="157">
        <f>E25+E36+E47</f>
        <v>30</v>
      </c>
      <c r="F51" s="156"/>
      <c r="G51" s="156"/>
      <c r="H51" s="157">
        <f>H25+H36+H47</f>
        <v>30</v>
      </c>
      <c r="I51" s="156"/>
      <c r="J51" s="156"/>
      <c r="K51" s="157">
        <f>K25+K36+K47</f>
        <v>30</v>
      </c>
      <c r="L51" s="156"/>
      <c r="M51" s="158"/>
      <c r="N51" s="159">
        <f>N25+N36+N47+N48+N49</f>
        <v>30</v>
      </c>
      <c r="O51" s="158"/>
      <c r="P51" s="78"/>
      <c r="Q51" s="157">
        <f>Q25+Q36+Q47+Q48+Q49</f>
        <v>120</v>
      </c>
      <c r="R51" s="160"/>
      <c r="S51" s="161"/>
    </row>
    <row r="52" spans="1:19" ht="16.5" thickBot="1">
      <c r="A52" s="162"/>
      <c r="B52" s="163"/>
      <c r="C52" s="164"/>
      <c r="D52" s="165"/>
      <c r="E52" s="166"/>
      <c r="F52" s="165"/>
      <c r="G52" s="165"/>
      <c r="H52" s="166"/>
      <c r="I52" s="165"/>
      <c r="J52" s="165"/>
      <c r="K52" s="166"/>
      <c r="L52" s="165"/>
      <c r="M52" s="167"/>
      <c r="N52" s="168"/>
      <c r="O52" s="167"/>
      <c r="P52" s="163"/>
      <c r="Q52" s="166"/>
      <c r="R52" s="169"/>
      <c r="S52" s="170"/>
    </row>
    <row r="53" spans="1:19" ht="15.75">
      <c r="A53" s="171" t="s">
        <v>89</v>
      </c>
      <c r="B53" s="172"/>
      <c r="C53" s="173" t="s">
        <v>90</v>
      </c>
      <c r="D53" s="174"/>
      <c r="E53" s="175"/>
      <c r="F53" s="174"/>
      <c r="G53" s="174"/>
      <c r="H53" s="175"/>
      <c r="I53" s="174"/>
      <c r="J53" s="174"/>
      <c r="K53" s="175"/>
      <c r="L53" s="174"/>
      <c r="M53" s="176"/>
      <c r="N53" s="177"/>
      <c r="O53" s="143"/>
      <c r="P53" s="60"/>
      <c r="Q53" s="172"/>
      <c r="R53" s="175"/>
      <c r="S53" s="178"/>
    </row>
    <row r="54" spans="1:19" ht="15.75">
      <c r="A54" s="179"/>
      <c r="B54" s="180"/>
      <c r="C54" s="181" t="s">
        <v>91</v>
      </c>
      <c r="D54" s="127"/>
      <c r="E54" s="182"/>
      <c r="F54" s="127"/>
      <c r="G54" s="127"/>
      <c r="H54" s="182"/>
      <c r="I54" s="127"/>
      <c r="J54" s="127"/>
      <c r="K54" s="182"/>
      <c r="L54" s="127"/>
      <c r="M54" s="98"/>
      <c r="N54" s="183"/>
      <c r="O54" s="98"/>
      <c r="P54" s="184">
        <f aca="true" t="shared" si="7" ref="P54:Q58">D54+G54+J54+M54</f>
        <v>0</v>
      </c>
      <c r="Q54" s="25">
        <f t="shared" si="7"/>
        <v>0</v>
      </c>
      <c r="R54" s="185">
        <f>Q54*30</f>
        <v>0</v>
      </c>
      <c r="S54" s="186"/>
    </row>
    <row r="55" spans="1:19" ht="14.25">
      <c r="A55" s="32"/>
      <c r="B55" s="97"/>
      <c r="C55" s="187" t="s">
        <v>92</v>
      </c>
      <c r="D55" s="129"/>
      <c r="E55" s="129"/>
      <c r="F55" s="97"/>
      <c r="G55" s="129"/>
      <c r="H55" s="129"/>
      <c r="I55" s="97"/>
      <c r="J55" s="129"/>
      <c r="K55" s="129"/>
      <c r="L55" s="97"/>
      <c r="M55" s="98"/>
      <c r="N55" s="104"/>
      <c r="O55" s="98"/>
      <c r="P55" s="184">
        <f t="shared" si="7"/>
        <v>0</v>
      </c>
      <c r="Q55" s="25">
        <f t="shared" si="7"/>
        <v>0</v>
      </c>
      <c r="R55" s="185">
        <f>Q55*30</f>
        <v>0</v>
      </c>
      <c r="S55" s="188"/>
    </row>
    <row r="56" spans="1:19" ht="15" thickBot="1">
      <c r="A56" s="32"/>
      <c r="B56" s="97"/>
      <c r="C56" s="187" t="s">
        <v>93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9"/>
      <c r="N56" s="189"/>
      <c r="O56" s="189" t="s">
        <v>35</v>
      </c>
      <c r="P56" s="184">
        <f t="shared" si="7"/>
        <v>0</v>
      </c>
      <c r="Q56" s="25">
        <f t="shared" si="7"/>
        <v>0</v>
      </c>
      <c r="R56" s="185">
        <f>Q56*30</f>
        <v>0</v>
      </c>
      <c r="S56" s="190"/>
    </row>
    <row r="57" spans="1:19" ht="15.75" thickBot="1">
      <c r="A57" s="191"/>
      <c r="B57" s="192"/>
      <c r="C57" s="193"/>
      <c r="D57" s="194"/>
      <c r="E57" s="194"/>
      <c r="F57" s="194"/>
      <c r="G57" s="194"/>
      <c r="H57" s="194"/>
      <c r="I57" s="194"/>
      <c r="J57" s="194"/>
      <c r="K57" s="194"/>
      <c r="L57" s="194"/>
      <c r="M57" s="137"/>
      <c r="N57" s="137"/>
      <c r="O57" s="137"/>
      <c r="P57" s="195">
        <f t="shared" si="7"/>
        <v>0</v>
      </c>
      <c r="Q57" s="196">
        <f t="shared" si="7"/>
        <v>0</v>
      </c>
      <c r="R57" s="185">
        <f>Q57*30</f>
        <v>0</v>
      </c>
      <c r="S57" s="197"/>
    </row>
    <row r="58" spans="1:19" ht="15.75" customHeight="1" thickBot="1">
      <c r="A58" s="198"/>
      <c r="B58" s="199"/>
      <c r="C58" s="200" t="s">
        <v>94</v>
      </c>
      <c r="D58" s="201">
        <f>SUM(D54:D57)</f>
        <v>0</v>
      </c>
      <c r="E58" s="202"/>
      <c r="F58" s="202"/>
      <c r="G58" s="201">
        <f>SUM(G54:G57)</f>
        <v>0</v>
      </c>
      <c r="H58" s="202"/>
      <c r="I58" s="202"/>
      <c r="J58" s="201">
        <f>SUM(J54:J57)</f>
        <v>0</v>
      </c>
      <c r="K58" s="202"/>
      <c r="L58" s="202"/>
      <c r="M58" s="203">
        <f>SUM(M54:M57)</f>
        <v>0</v>
      </c>
      <c r="N58" s="204"/>
      <c r="O58" s="204"/>
      <c r="P58" s="205">
        <f t="shared" si="7"/>
        <v>0</v>
      </c>
      <c r="Q58" s="206">
        <f t="shared" si="7"/>
        <v>0</v>
      </c>
      <c r="R58" s="205">
        <f>Q58*30</f>
        <v>0</v>
      </c>
      <c r="S58" s="207">
        <f>SUM(S54:S57)</f>
        <v>0</v>
      </c>
    </row>
    <row r="59" spans="1:19" ht="17.25" thickBot="1" thickTop="1">
      <c r="A59" s="411" t="s">
        <v>166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</row>
    <row r="60" spans="1:19" ht="15.75" thickTop="1">
      <c r="A60" s="413" t="s">
        <v>96</v>
      </c>
      <c r="B60" s="208">
        <f aca="true" t="shared" si="8" ref="B60:B65">(Q60/120)*100</f>
        <v>16.666666666666664</v>
      </c>
      <c r="C60" s="209" t="s">
        <v>21</v>
      </c>
      <c r="D60" s="210">
        <f>D15</f>
        <v>74</v>
      </c>
      <c r="E60" s="210">
        <f>E16</f>
        <v>20</v>
      </c>
      <c r="F60" s="208"/>
      <c r="G60" s="210">
        <f>G15</f>
        <v>0</v>
      </c>
      <c r="H60" s="210">
        <f>H16</f>
        <v>0</v>
      </c>
      <c r="I60" s="208"/>
      <c r="J60" s="210">
        <f>J15</f>
        <v>0</v>
      </c>
      <c r="K60" s="210">
        <f>K16</f>
        <v>0</v>
      </c>
      <c r="L60" s="208"/>
      <c r="M60" s="210">
        <f>M15</f>
        <v>0</v>
      </c>
      <c r="N60" s="210">
        <f>N16</f>
        <v>0</v>
      </c>
      <c r="O60" s="208"/>
      <c r="P60" s="210">
        <f>P15</f>
        <v>74</v>
      </c>
      <c r="Q60" s="210">
        <f>Q16</f>
        <v>20</v>
      </c>
      <c r="R60" s="211">
        <f aca="true" t="shared" si="9" ref="R60:R67">Q60*30</f>
        <v>600</v>
      </c>
      <c r="S60" s="212">
        <f>S15</f>
        <v>0</v>
      </c>
    </row>
    <row r="61" spans="1:19" ht="15.75" thickBot="1">
      <c r="A61" s="414"/>
      <c r="B61" s="73">
        <f t="shared" si="8"/>
        <v>8.333333333333332</v>
      </c>
      <c r="C61" s="213" t="s">
        <v>38</v>
      </c>
      <c r="D61" s="214">
        <f>D22</f>
        <v>36</v>
      </c>
      <c r="E61" s="214">
        <f>E23</f>
        <v>10</v>
      </c>
      <c r="F61" s="214"/>
      <c r="G61" s="214">
        <f>G22</f>
        <v>0</v>
      </c>
      <c r="H61" s="214">
        <f>H23</f>
        <v>0</v>
      </c>
      <c r="I61" s="214"/>
      <c r="J61" s="214">
        <f>J22</f>
        <v>0</v>
      </c>
      <c r="K61" s="214">
        <f>K23</f>
        <v>0</v>
      </c>
      <c r="L61" s="214"/>
      <c r="M61" s="214">
        <f>M22</f>
        <v>0</v>
      </c>
      <c r="N61" s="214">
        <f>N23</f>
        <v>0</v>
      </c>
      <c r="O61" s="214"/>
      <c r="P61" s="214">
        <f>P22</f>
        <v>36</v>
      </c>
      <c r="Q61" s="214">
        <f>Q23</f>
        <v>10</v>
      </c>
      <c r="R61" s="185">
        <f t="shared" si="9"/>
        <v>300</v>
      </c>
      <c r="S61" s="215">
        <f>S16</f>
        <v>0</v>
      </c>
    </row>
    <row r="62" spans="1:19" ht="15.75" thickBot="1">
      <c r="A62" s="414"/>
      <c r="B62" s="216">
        <f t="shared" si="8"/>
        <v>25</v>
      </c>
      <c r="C62" s="217" t="s">
        <v>49</v>
      </c>
      <c r="D62" s="218">
        <f>SUM(D60:D61)</f>
        <v>110</v>
      </c>
      <c r="E62" s="218">
        <f>SUM(E60:E61)</f>
        <v>30</v>
      </c>
      <c r="F62" s="219"/>
      <c r="G62" s="218">
        <f>SUM(G60:G61)</f>
        <v>0</v>
      </c>
      <c r="H62" s="218">
        <f>SUM(H60:H61)</f>
        <v>0</v>
      </c>
      <c r="I62" s="219"/>
      <c r="J62" s="218">
        <f>SUM(J60:J61)</f>
        <v>0</v>
      </c>
      <c r="K62" s="218">
        <f>SUM(K60:K61)</f>
        <v>0</v>
      </c>
      <c r="L62" s="219"/>
      <c r="M62" s="218">
        <f>SUM(M60:M61)</f>
        <v>0</v>
      </c>
      <c r="N62" s="218">
        <f>SUM(N60:N61)</f>
        <v>0</v>
      </c>
      <c r="O62" s="219"/>
      <c r="P62" s="218">
        <f>SUM(P60:P61)</f>
        <v>110</v>
      </c>
      <c r="Q62" s="218">
        <f>SUM(Q60:Q61)</f>
        <v>30</v>
      </c>
      <c r="R62" s="220">
        <f t="shared" si="9"/>
        <v>900</v>
      </c>
      <c r="S62" s="221">
        <f>SUM(S60:S61)</f>
        <v>0</v>
      </c>
    </row>
    <row r="63" spans="1:19" ht="15">
      <c r="A63" s="414"/>
      <c r="B63" s="222">
        <f t="shared" si="8"/>
        <v>16.666666666666664</v>
      </c>
      <c r="C63" s="223" t="s">
        <v>50</v>
      </c>
      <c r="D63" s="224">
        <f>D35</f>
        <v>0</v>
      </c>
      <c r="E63" s="224">
        <f>E36</f>
        <v>0</v>
      </c>
      <c r="F63" s="224"/>
      <c r="G63" s="224">
        <f>G35</f>
        <v>72</v>
      </c>
      <c r="H63" s="224">
        <f>H36</f>
        <v>20</v>
      </c>
      <c r="I63" s="224"/>
      <c r="J63" s="224">
        <f>J35</f>
        <v>0</v>
      </c>
      <c r="K63" s="224">
        <f>K36</f>
        <v>0</v>
      </c>
      <c r="L63" s="224"/>
      <c r="M63" s="224">
        <f>M35</f>
        <v>0</v>
      </c>
      <c r="N63" s="224">
        <f>N36</f>
        <v>0</v>
      </c>
      <c r="O63" s="224"/>
      <c r="P63" s="224">
        <f>P35</f>
        <v>72</v>
      </c>
      <c r="Q63" s="224">
        <f>Q36</f>
        <v>20</v>
      </c>
      <c r="R63" s="225">
        <f t="shared" si="9"/>
        <v>600</v>
      </c>
      <c r="S63" s="226">
        <f>S18</f>
        <v>0</v>
      </c>
    </row>
    <row r="64" spans="1:19" ht="15">
      <c r="A64" s="414"/>
      <c r="B64" s="222">
        <f t="shared" si="8"/>
        <v>41.66666666666667</v>
      </c>
      <c r="C64" s="227" t="s">
        <v>97</v>
      </c>
      <c r="D64" s="69">
        <f>D46</f>
        <v>0</v>
      </c>
      <c r="E64" s="69">
        <f>E47</f>
        <v>0</v>
      </c>
      <c r="F64" s="69"/>
      <c r="G64" s="69">
        <f>G46</f>
        <v>38</v>
      </c>
      <c r="H64" s="69">
        <f>H47</f>
        <v>10</v>
      </c>
      <c r="I64" s="69"/>
      <c r="J64" s="69">
        <f>J46</f>
        <v>110</v>
      </c>
      <c r="K64" s="69">
        <f>K47</f>
        <v>30</v>
      </c>
      <c r="L64" s="69"/>
      <c r="M64" s="69">
        <f>M46+M48</f>
        <v>37</v>
      </c>
      <c r="N64" s="69">
        <f>N47+N48</f>
        <v>10</v>
      </c>
      <c r="O64" s="69"/>
      <c r="P64" s="39">
        <f>P46+P48</f>
        <v>185</v>
      </c>
      <c r="Q64" s="39">
        <f>Q47+Q48</f>
        <v>50</v>
      </c>
      <c r="R64" s="43">
        <f t="shared" si="9"/>
        <v>1500</v>
      </c>
      <c r="S64" s="228">
        <f>S19</f>
        <v>0</v>
      </c>
    </row>
    <row r="65" spans="1:19" ht="15">
      <c r="A65" s="414"/>
      <c r="B65" s="222">
        <f t="shared" si="8"/>
        <v>16.666666666666664</v>
      </c>
      <c r="C65" s="227" t="s">
        <v>98</v>
      </c>
      <c r="D65" s="69"/>
      <c r="E65" s="69"/>
      <c r="F65" s="69"/>
      <c r="G65" s="69"/>
      <c r="H65" s="69"/>
      <c r="I65" s="69"/>
      <c r="J65" s="69"/>
      <c r="K65" s="69"/>
      <c r="L65" s="69"/>
      <c r="M65" s="69">
        <f>M49</f>
        <v>73</v>
      </c>
      <c r="N65" s="69">
        <f>N49</f>
        <v>20</v>
      </c>
      <c r="O65" s="69"/>
      <c r="P65" s="39">
        <f>P49</f>
        <v>73</v>
      </c>
      <c r="Q65" s="39">
        <f>Q49</f>
        <v>20</v>
      </c>
      <c r="R65" s="43">
        <f t="shared" si="9"/>
        <v>600</v>
      </c>
      <c r="S65" s="228">
        <f>S20</f>
        <v>0</v>
      </c>
    </row>
    <row r="66" spans="1:19" ht="15">
      <c r="A66" s="414"/>
      <c r="B66" s="222"/>
      <c r="C66" s="227" t="s">
        <v>90</v>
      </c>
      <c r="D66" s="69">
        <f>D58</f>
        <v>0</v>
      </c>
      <c r="E66" s="69"/>
      <c r="F66" s="69"/>
      <c r="G66" s="69">
        <f>G58</f>
        <v>0</v>
      </c>
      <c r="H66" s="69"/>
      <c r="I66" s="69"/>
      <c r="J66" s="69">
        <f>J58</f>
        <v>0</v>
      </c>
      <c r="K66" s="69"/>
      <c r="L66" s="69"/>
      <c r="M66" s="69">
        <f>M58</f>
        <v>0</v>
      </c>
      <c r="N66" s="69"/>
      <c r="O66" s="69"/>
      <c r="P66" s="69">
        <f>P58</f>
        <v>0</v>
      </c>
      <c r="Q66" s="69"/>
      <c r="R66" s="43">
        <f t="shared" si="9"/>
        <v>0</v>
      </c>
      <c r="S66" s="228">
        <f>S21</f>
        <v>0</v>
      </c>
    </row>
    <row r="67" spans="1:19" ht="15.75" thickBot="1">
      <c r="A67" s="415"/>
      <c r="B67" s="229">
        <f>B60+B61+B63+B64+B65</f>
        <v>100</v>
      </c>
      <c r="C67" s="230" t="s">
        <v>99</v>
      </c>
      <c r="D67" s="231">
        <f>SUM(D62:D66)</f>
        <v>110</v>
      </c>
      <c r="E67" s="231">
        <f>SUM(E62:E66)</f>
        <v>30</v>
      </c>
      <c r="F67" s="231"/>
      <c r="G67" s="231">
        <f>SUM(G62:G66)</f>
        <v>110</v>
      </c>
      <c r="H67" s="231">
        <f>SUM(H62:H66)</f>
        <v>30</v>
      </c>
      <c r="I67" s="231"/>
      <c r="J67" s="231">
        <f>SUM(J62:J66)</f>
        <v>110</v>
      </c>
      <c r="K67" s="231">
        <f>SUM(K62:K66)</f>
        <v>30</v>
      </c>
      <c r="L67" s="231"/>
      <c r="M67" s="231">
        <f>SUM(M62:M66)</f>
        <v>110</v>
      </c>
      <c r="N67" s="231">
        <f>SUM(N62:N66)</f>
        <v>30</v>
      </c>
      <c r="O67" s="232"/>
      <c r="P67" s="231">
        <f>SUM(P62:P66)</f>
        <v>440</v>
      </c>
      <c r="Q67" s="231">
        <f>SUM(Q62:Q66)</f>
        <v>120</v>
      </c>
      <c r="R67" s="233">
        <f t="shared" si="9"/>
        <v>3600</v>
      </c>
      <c r="S67" s="234">
        <f>SUM(S62:S66)</f>
        <v>0</v>
      </c>
    </row>
    <row r="68" spans="1:19" ht="17.25" thickBot="1" thickTop="1">
      <c r="A68" s="235"/>
      <c r="B68" s="416" t="s">
        <v>100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</row>
    <row r="69" spans="1:19" ht="16.5" thickBot="1" thickTop="1">
      <c r="A69" s="236"/>
      <c r="B69" s="237"/>
      <c r="C69" s="238" t="s">
        <v>101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 t="s">
        <v>102</v>
      </c>
      <c r="Q69" s="241"/>
      <c r="R69" s="236"/>
      <c r="S69" s="236"/>
    </row>
    <row r="70" spans="1:19" ht="15">
      <c r="A70" s="236"/>
      <c r="B70" s="237"/>
      <c r="C70" s="242" t="s">
        <v>103</v>
      </c>
      <c r="D70" s="243"/>
      <c r="E70" s="243"/>
      <c r="F70" s="244">
        <f>SUM(D74:E74)</f>
        <v>6</v>
      </c>
      <c r="G70" s="243"/>
      <c r="H70" s="243"/>
      <c r="I70" s="244">
        <f>SUM(G74:H74)</f>
        <v>5</v>
      </c>
      <c r="J70" s="243"/>
      <c r="K70" s="243"/>
      <c r="L70" s="244">
        <f>SUM(J74:K74)</f>
        <v>1</v>
      </c>
      <c r="M70" s="243"/>
      <c r="N70" s="243"/>
      <c r="O70" s="244">
        <f>SUM(M74:N74)</f>
        <v>0</v>
      </c>
      <c r="P70" s="245">
        <f>F70+I70+L70+O70</f>
        <v>12</v>
      </c>
      <c r="Q70" s="236"/>
      <c r="R70" s="236"/>
      <c r="S70" s="236"/>
    </row>
    <row r="71" spans="1:19" ht="15">
      <c r="A71" s="236"/>
      <c r="B71" s="237"/>
      <c r="C71" s="246" t="s">
        <v>104</v>
      </c>
      <c r="D71" s="243"/>
      <c r="E71" s="243"/>
      <c r="F71" s="244">
        <f>SUM(D75:E75)</f>
        <v>2</v>
      </c>
      <c r="G71" s="243"/>
      <c r="H71" s="243"/>
      <c r="I71" s="244">
        <f>SUM(G75:H75)</f>
        <v>4</v>
      </c>
      <c r="J71" s="243"/>
      <c r="K71" s="243"/>
      <c r="L71" s="244">
        <f>SUM(J75:K75)</f>
        <v>3</v>
      </c>
      <c r="M71" s="243"/>
      <c r="N71" s="243"/>
      <c r="O71" s="244">
        <f>SUM(M75:N75)</f>
        <v>1</v>
      </c>
      <c r="P71" s="245">
        <f>F71+I71+L71+O71</f>
        <v>10</v>
      </c>
      <c r="Q71" s="236"/>
      <c r="R71" s="236"/>
      <c r="S71" s="236"/>
    </row>
    <row r="72" spans="1:19" ht="15.75" thickBot="1">
      <c r="A72" s="236"/>
      <c r="B72" s="237"/>
      <c r="C72" s="247" t="s">
        <v>105</v>
      </c>
      <c r="D72" s="248"/>
      <c r="E72" s="249"/>
      <c r="F72" s="250">
        <f>SUM(F70:F71)</f>
        <v>8</v>
      </c>
      <c r="G72" s="251"/>
      <c r="H72" s="252"/>
      <c r="I72" s="250">
        <f>SUM(I70:I71)</f>
        <v>9</v>
      </c>
      <c r="J72" s="251"/>
      <c r="K72" s="252"/>
      <c r="L72" s="250">
        <f>SUM(L70:L71)</f>
        <v>4</v>
      </c>
      <c r="M72" s="251"/>
      <c r="N72" s="252"/>
      <c r="O72" s="250">
        <f>SUM(O70:O71)</f>
        <v>1</v>
      </c>
      <c r="P72" s="253">
        <f>F72+I72+L72+O72</f>
        <v>22</v>
      </c>
      <c r="Q72" s="236"/>
      <c r="R72" s="236"/>
      <c r="S72" s="236"/>
    </row>
    <row r="73" spans="1:19" ht="15" thickTop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" hidden="1">
      <c r="A74" s="254"/>
      <c r="B74" s="254"/>
      <c r="C74" s="254"/>
      <c r="D74" s="255">
        <f>COUNTIF(F8:F57,"F")</f>
        <v>6</v>
      </c>
      <c r="E74" s="256">
        <f>COUNTIF(F8:F57,"F(Z)")</f>
        <v>0</v>
      </c>
      <c r="F74" s="254"/>
      <c r="G74" s="257">
        <f>COUNTIF(I8:I57,"F")</f>
        <v>4</v>
      </c>
      <c r="H74" s="258">
        <f>COUNTIF(I8:I57,"F(Z)")</f>
        <v>1</v>
      </c>
      <c r="I74" s="254"/>
      <c r="J74" s="257">
        <f>COUNTIF(L8:L57,"F")</f>
        <v>1</v>
      </c>
      <c r="K74" s="258">
        <f>COUNTIF(L8:L57,"F(Z)")</f>
        <v>0</v>
      </c>
      <c r="L74" s="254"/>
      <c r="M74" s="257">
        <f>COUNTIF(O8:O57,"F")</f>
        <v>0</v>
      </c>
      <c r="N74" s="258">
        <f>COUNTIF(O8:O57,"F(Z)")</f>
        <v>0</v>
      </c>
      <c r="O74" s="254"/>
      <c r="P74" s="254"/>
      <c r="Q74" s="254"/>
      <c r="R74" s="254"/>
      <c r="S74" s="254"/>
    </row>
    <row r="75" spans="1:19" ht="15" hidden="1">
      <c r="A75" s="254"/>
      <c r="B75" s="254"/>
      <c r="C75" s="254"/>
      <c r="D75" s="259">
        <f>COUNTIF(F8:F57,"V")</f>
        <v>2</v>
      </c>
      <c r="E75" s="260">
        <f>COUNTIF(F8:F57,"V(Z)")</f>
        <v>0</v>
      </c>
      <c r="F75" s="254"/>
      <c r="G75" s="261">
        <f>COUNTIF(I8:I57,"V")</f>
        <v>0</v>
      </c>
      <c r="H75" s="262">
        <f>COUNTIF(I8:I57,"V(Z)")</f>
        <v>4</v>
      </c>
      <c r="I75" s="254"/>
      <c r="J75" s="261">
        <f>COUNTIF(L8:L57,"V")</f>
        <v>0</v>
      </c>
      <c r="K75" s="262">
        <f>COUNTIF(L8:L57,"V(Z)")</f>
        <v>3</v>
      </c>
      <c r="L75" s="254"/>
      <c r="M75" s="261">
        <f>COUNTIF(O8:O57,"V")</f>
        <v>1</v>
      </c>
      <c r="N75" s="262">
        <f>COUNTIF(O8:O57,"V(Z)")</f>
        <v>0</v>
      </c>
      <c r="O75" s="254"/>
      <c r="P75" s="254"/>
      <c r="Q75" s="254"/>
      <c r="R75" s="254"/>
      <c r="S75" s="254"/>
    </row>
    <row r="76" spans="1:19" ht="15">
      <c r="A76" s="254"/>
      <c r="B76" s="254"/>
      <c r="C76" s="254"/>
      <c r="D76" s="308"/>
      <c r="E76" s="308"/>
      <c r="F76" s="263"/>
      <c r="G76" s="309"/>
      <c r="H76" s="309"/>
      <c r="I76" s="263"/>
      <c r="J76" s="309"/>
      <c r="K76" s="309"/>
      <c r="L76" s="263"/>
      <c r="M76" s="309"/>
      <c r="N76" s="309"/>
      <c r="O76" s="254"/>
      <c r="P76" s="254"/>
      <c r="Q76" s="254"/>
      <c r="R76" s="254"/>
      <c r="S76" s="254"/>
    </row>
    <row r="77" spans="1:19" ht="18">
      <c r="A77" s="254"/>
      <c r="B77" s="254"/>
      <c r="C77" s="265" t="s">
        <v>106</v>
      </c>
      <c r="D77" s="308"/>
      <c r="E77" s="308"/>
      <c r="F77" s="263"/>
      <c r="G77" s="309"/>
      <c r="H77" s="309"/>
      <c r="I77" s="263"/>
      <c r="J77" s="309"/>
      <c r="K77" s="309"/>
      <c r="L77" s="263"/>
      <c r="M77" s="309"/>
      <c r="N77" s="309"/>
      <c r="O77" s="254"/>
      <c r="P77" s="254"/>
      <c r="Q77" s="254"/>
      <c r="R77" s="254"/>
      <c r="S77" s="254"/>
    </row>
    <row r="78" spans="1:19" ht="16.5">
      <c r="A78" s="254"/>
      <c r="B78" s="266"/>
      <c r="C78" s="407" t="s">
        <v>107</v>
      </c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254"/>
      <c r="R78" s="254"/>
      <c r="S78" s="254"/>
    </row>
    <row r="79" spans="1:19" ht="16.5">
      <c r="A79" s="254"/>
      <c r="B79" s="266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254"/>
      <c r="R79" s="254"/>
      <c r="S79" s="254"/>
    </row>
    <row r="80" spans="1:19" ht="14.25">
      <c r="A80" s="254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</row>
  </sheetData>
  <sheetProtection/>
  <mergeCells count="21">
    <mergeCell ref="C79:P79"/>
    <mergeCell ref="C24:C25"/>
    <mergeCell ref="A59:S59"/>
    <mergeCell ref="A60:A67"/>
    <mergeCell ref="B68:S68"/>
    <mergeCell ref="R4:R6"/>
    <mergeCell ref="S4:S6"/>
    <mergeCell ref="D5:F5"/>
    <mergeCell ref="G5:I5"/>
    <mergeCell ref="J5:L5"/>
    <mergeCell ref="C78:P78"/>
    <mergeCell ref="Q4:Q6"/>
    <mergeCell ref="M5:O5"/>
    <mergeCell ref="C4:C5"/>
    <mergeCell ref="D4:O4"/>
    <mergeCell ref="P4:P6"/>
    <mergeCell ref="A1:S1"/>
    <mergeCell ref="A2:S2"/>
    <mergeCell ref="A3:S3"/>
    <mergeCell ref="A4:A6"/>
    <mergeCell ref="B4:B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9"/>
  <headerFooter alignWithMargins="0">
    <oddHeader>&amp;L&amp;"Arial,Félkövér"&amp;12Zrínyi Miklós Nemzetvédelmi Egyetem
   &amp;U Bolyai János Katonai Műszaki Kar&amp;R&amp;14 3.2f. sz. melléklet a Védelmi vezetéstechnikai rendszerszervező mesterképzési szak tantervéhez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zoomScale="75" zoomScaleNormal="75" zoomScalePageLayoutView="0" workbookViewId="0" topLeftCell="A1">
      <selection activeCell="O17" sqref="O17"/>
    </sheetView>
  </sheetViews>
  <sheetFormatPr defaultColWidth="8.8515625" defaultRowHeight="12.75"/>
  <cols>
    <col min="1" max="1" width="13.8515625" style="0" customWidth="1"/>
    <col min="2" max="2" width="5.421875" style="0" customWidth="1"/>
    <col min="3" max="3" width="71.8515625" style="0" customWidth="1"/>
    <col min="4" max="15" width="5.8515625" style="0" customWidth="1"/>
  </cols>
  <sheetData>
    <row r="1" spans="1:19" ht="18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.75">
      <c r="A2" s="396" t="s">
        <v>151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6.5" thickBot="1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4.25" thickBot="1" thickTop="1">
      <c r="A4" s="397" t="s">
        <v>3</v>
      </c>
      <c r="B4" s="400" t="s">
        <v>4</v>
      </c>
      <c r="C4" s="388" t="s">
        <v>5</v>
      </c>
      <c r="D4" s="390" t="s">
        <v>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 t="s">
        <v>7</v>
      </c>
      <c r="Q4" s="383" t="s">
        <v>8</v>
      </c>
      <c r="R4" s="383" t="s">
        <v>9</v>
      </c>
      <c r="S4" s="403" t="s">
        <v>10</v>
      </c>
    </row>
    <row r="5" spans="1:19" ht="31.5" customHeight="1" thickBot="1">
      <c r="A5" s="398"/>
      <c r="B5" s="401"/>
      <c r="C5" s="389"/>
      <c r="D5" s="406" t="s">
        <v>11</v>
      </c>
      <c r="E5" s="406"/>
      <c r="F5" s="406"/>
      <c r="G5" s="406" t="s">
        <v>12</v>
      </c>
      <c r="H5" s="406"/>
      <c r="I5" s="406"/>
      <c r="J5" s="406" t="s">
        <v>13</v>
      </c>
      <c r="K5" s="406"/>
      <c r="L5" s="406"/>
      <c r="M5" s="418" t="s">
        <v>109</v>
      </c>
      <c r="N5" s="419"/>
      <c r="O5" s="419"/>
      <c r="P5" s="393"/>
      <c r="Q5" s="384"/>
      <c r="R5" s="384"/>
      <c r="S5" s="404"/>
    </row>
    <row r="6" spans="1:21" ht="86.25" thickBot="1">
      <c r="A6" s="399"/>
      <c r="B6" s="402"/>
      <c r="C6" s="1" t="s">
        <v>15</v>
      </c>
      <c r="D6" s="2" t="s">
        <v>16</v>
      </c>
      <c r="E6" s="3" t="s">
        <v>17</v>
      </c>
      <c r="F6" s="4" t="s">
        <v>18</v>
      </c>
      <c r="G6" s="2" t="s">
        <v>16</v>
      </c>
      <c r="H6" s="5" t="s">
        <v>17</v>
      </c>
      <c r="I6" s="6" t="s">
        <v>18</v>
      </c>
      <c r="J6" s="2" t="s">
        <v>16</v>
      </c>
      <c r="K6" s="5" t="s">
        <v>17</v>
      </c>
      <c r="L6" s="6" t="s">
        <v>18</v>
      </c>
      <c r="M6" s="321" t="s">
        <v>16</v>
      </c>
      <c r="N6" s="322" t="s">
        <v>17</v>
      </c>
      <c r="O6" s="323" t="s">
        <v>18</v>
      </c>
      <c r="P6" s="394"/>
      <c r="Q6" s="385"/>
      <c r="R6" s="385"/>
      <c r="S6" s="405"/>
      <c r="T6" s="10" t="s">
        <v>19</v>
      </c>
      <c r="U6" s="10" t="s">
        <v>20</v>
      </c>
    </row>
    <row r="7" spans="1:19" ht="15">
      <c r="A7" s="11" t="s">
        <v>11</v>
      </c>
      <c r="B7" s="12"/>
      <c r="C7" s="13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324"/>
      <c r="N7" s="324"/>
      <c r="O7" s="324"/>
      <c r="P7" s="12"/>
      <c r="Q7" s="12"/>
      <c r="R7" s="12"/>
      <c r="S7" s="15"/>
    </row>
    <row r="8" spans="1:19" ht="15">
      <c r="A8" s="16" t="s">
        <v>22</v>
      </c>
      <c r="B8" s="17" t="s">
        <v>23</v>
      </c>
      <c r="C8" s="18" t="s">
        <v>24</v>
      </c>
      <c r="D8" s="17">
        <v>14</v>
      </c>
      <c r="E8" s="19">
        <v>4</v>
      </c>
      <c r="F8" s="20" t="s">
        <v>25</v>
      </c>
      <c r="G8" s="21"/>
      <c r="H8" s="21"/>
      <c r="I8" s="22"/>
      <c r="J8" s="21"/>
      <c r="K8" s="21"/>
      <c r="L8" s="22"/>
      <c r="M8" s="325"/>
      <c r="N8" s="325"/>
      <c r="O8" s="325"/>
      <c r="P8" s="24">
        <f aca="true" t="shared" si="0" ref="P8:Q14">D8+G8+J8+M8</f>
        <v>14</v>
      </c>
      <c r="Q8" s="25">
        <f t="shared" si="0"/>
        <v>4</v>
      </c>
      <c r="R8" s="24">
        <f aca="true" t="shared" si="1" ref="R8:R14">Q8*30</f>
        <v>120</v>
      </c>
      <c r="S8" s="26"/>
    </row>
    <row r="9" spans="1:19" ht="15">
      <c r="A9" s="16" t="s">
        <v>26</v>
      </c>
      <c r="B9" s="27" t="s">
        <v>23</v>
      </c>
      <c r="C9" s="28" t="s">
        <v>27</v>
      </c>
      <c r="D9" s="27">
        <v>8</v>
      </c>
      <c r="E9" s="29">
        <v>2</v>
      </c>
      <c r="F9" s="30" t="s">
        <v>28</v>
      </c>
      <c r="G9" s="21"/>
      <c r="H9" s="21"/>
      <c r="I9" s="22"/>
      <c r="J9" s="21"/>
      <c r="K9" s="21"/>
      <c r="L9" s="22"/>
      <c r="M9" s="325"/>
      <c r="N9" s="325"/>
      <c r="O9" s="325"/>
      <c r="P9" s="24">
        <f t="shared" si="0"/>
        <v>8</v>
      </c>
      <c r="Q9" s="25">
        <f t="shared" si="0"/>
        <v>2</v>
      </c>
      <c r="R9" s="24">
        <f t="shared" si="1"/>
        <v>60</v>
      </c>
      <c r="S9" s="26"/>
    </row>
    <row r="10" spans="1:19" ht="15">
      <c r="A10" s="16" t="s">
        <v>29</v>
      </c>
      <c r="B10" s="27" t="s">
        <v>23</v>
      </c>
      <c r="C10" s="28" t="s">
        <v>30</v>
      </c>
      <c r="D10" s="27">
        <v>22</v>
      </c>
      <c r="E10" s="29">
        <v>6</v>
      </c>
      <c r="F10" s="30" t="s">
        <v>25</v>
      </c>
      <c r="G10" s="21"/>
      <c r="H10" s="21"/>
      <c r="I10" s="22"/>
      <c r="J10" s="21"/>
      <c r="K10" s="21"/>
      <c r="L10" s="22"/>
      <c r="M10" s="325"/>
      <c r="N10" s="325"/>
      <c r="O10" s="325"/>
      <c r="P10" s="24">
        <f t="shared" si="0"/>
        <v>22</v>
      </c>
      <c r="Q10" s="25">
        <f t="shared" si="0"/>
        <v>6</v>
      </c>
      <c r="R10" s="24">
        <f t="shared" si="1"/>
        <v>180</v>
      </c>
      <c r="S10" s="26"/>
    </row>
    <row r="11" spans="1:19" ht="15">
      <c r="A11" s="31" t="s">
        <v>31</v>
      </c>
      <c r="B11" s="27" t="s">
        <v>23</v>
      </c>
      <c r="C11" s="28" t="s">
        <v>32</v>
      </c>
      <c r="D11" s="27">
        <v>12</v>
      </c>
      <c r="E11" s="29">
        <v>3</v>
      </c>
      <c r="F11" s="30" t="s">
        <v>25</v>
      </c>
      <c r="G11" s="21"/>
      <c r="H11" s="21"/>
      <c r="I11" s="22"/>
      <c r="J11" s="21"/>
      <c r="K11" s="21"/>
      <c r="L11" s="22"/>
      <c r="M11" s="325"/>
      <c r="N11" s="325"/>
      <c r="O11" s="325"/>
      <c r="P11" s="24">
        <f t="shared" si="0"/>
        <v>12</v>
      </c>
      <c r="Q11" s="25">
        <f t="shared" si="0"/>
        <v>3</v>
      </c>
      <c r="R11" s="24">
        <f t="shared" si="1"/>
        <v>90</v>
      </c>
      <c r="S11" s="26"/>
    </row>
    <row r="12" spans="1:19" ht="15">
      <c r="A12" s="16" t="s">
        <v>33</v>
      </c>
      <c r="B12" s="27" t="s">
        <v>23</v>
      </c>
      <c r="C12" s="28" t="s">
        <v>34</v>
      </c>
      <c r="D12" s="27">
        <v>18</v>
      </c>
      <c r="E12" s="29">
        <v>5</v>
      </c>
      <c r="F12" s="30" t="s">
        <v>35</v>
      </c>
      <c r="G12" s="21"/>
      <c r="H12" s="21"/>
      <c r="I12" s="22"/>
      <c r="J12" s="21"/>
      <c r="K12" s="21"/>
      <c r="L12" s="22"/>
      <c r="M12" s="325"/>
      <c r="N12" s="325"/>
      <c r="O12" s="325"/>
      <c r="P12" s="24">
        <f t="shared" si="0"/>
        <v>18</v>
      </c>
      <c r="Q12" s="25">
        <f t="shared" si="0"/>
        <v>5</v>
      </c>
      <c r="R12" s="24">
        <f t="shared" si="1"/>
        <v>150</v>
      </c>
      <c r="S12" s="26"/>
    </row>
    <row r="13" spans="1:19" ht="15">
      <c r="A13" s="32"/>
      <c r="B13" s="33"/>
      <c r="C13" s="34"/>
      <c r="D13" s="21"/>
      <c r="E13" s="21"/>
      <c r="F13" s="35"/>
      <c r="G13" s="21"/>
      <c r="H13" s="21"/>
      <c r="I13" s="35"/>
      <c r="J13" s="21"/>
      <c r="K13" s="21"/>
      <c r="L13" s="22"/>
      <c r="M13" s="325"/>
      <c r="N13" s="325"/>
      <c r="O13" s="325"/>
      <c r="P13" s="24">
        <f t="shared" si="0"/>
        <v>0</v>
      </c>
      <c r="Q13" s="25">
        <f t="shared" si="0"/>
        <v>0</v>
      </c>
      <c r="R13" s="24">
        <f t="shared" si="1"/>
        <v>0</v>
      </c>
      <c r="S13" s="26"/>
    </row>
    <row r="14" spans="1:19" ht="15">
      <c r="A14" s="32"/>
      <c r="B14" s="33"/>
      <c r="C14" s="34"/>
      <c r="D14" s="21"/>
      <c r="E14" s="21"/>
      <c r="F14" s="22"/>
      <c r="G14" s="21"/>
      <c r="H14" s="21"/>
      <c r="I14" s="22"/>
      <c r="J14" s="21"/>
      <c r="K14" s="21"/>
      <c r="L14" s="22"/>
      <c r="M14" s="325"/>
      <c r="N14" s="325"/>
      <c r="O14" s="325"/>
      <c r="P14" s="24">
        <f t="shared" si="0"/>
        <v>0</v>
      </c>
      <c r="Q14" s="25">
        <f t="shared" si="0"/>
        <v>0</v>
      </c>
      <c r="R14" s="24">
        <f t="shared" si="1"/>
        <v>0</v>
      </c>
      <c r="S14" s="26"/>
    </row>
    <row r="15" spans="1:19" ht="15">
      <c r="A15" s="36"/>
      <c r="B15" s="37"/>
      <c r="C15" s="38" t="s">
        <v>36</v>
      </c>
      <c r="D15" s="39">
        <f>SUM(D8:D14)</f>
        <v>74</v>
      </c>
      <c r="E15" s="39"/>
      <c r="F15" s="40"/>
      <c r="G15" s="39">
        <f>SUM(G8:G14)</f>
        <v>0</v>
      </c>
      <c r="H15" s="39"/>
      <c r="I15" s="40"/>
      <c r="J15" s="39">
        <f>SUM(J8:J14)</f>
        <v>0</v>
      </c>
      <c r="K15" s="39"/>
      <c r="L15" s="40"/>
      <c r="M15" s="326">
        <f>SUM(M8:M14)</f>
        <v>0</v>
      </c>
      <c r="N15" s="326"/>
      <c r="O15" s="327"/>
      <c r="P15" s="43">
        <f>SUM(P8:P14)</f>
        <v>74</v>
      </c>
      <c r="Q15" s="40"/>
      <c r="R15" s="44">
        <f>SUM(R8:R14)</f>
        <v>600</v>
      </c>
      <c r="S15" s="45">
        <f>SUM(S8:S14)</f>
        <v>0</v>
      </c>
    </row>
    <row r="16" spans="1:19" ht="15.75" thickBot="1">
      <c r="A16" s="46"/>
      <c r="B16" s="47"/>
      <c r="C16" s="48" t="s">
        <v>37</v>
      </c>
      <c r="D16" s="49"/>
      <c r="E16" s="50">
        <f>SUM(E8:E14)</f>
        <v>20</v>
      </c>
      <c r="F16" s="49"/>
      <c r="G16" s="49"/>
      <c r="H16" s="50">
        <f>SUM(H8:H14)</f>
        <v>0</v>
      </c>
      <c r="I16" s="49"/>
      <c r="J16" s="49"/>
      <c r="K16" s="50">
        <f>SUM(K8:K14)</f>
        <v>0</v>
      </c>
      <c r="L16" s="49"/>
      <c r="M16" s="328"/>
      <c r="N16" s="329">
        <f>SUM(N8:N14)</f>
        <v>0</v>
      </c>
      <c r="O16" s="328"/>
      <c r="P16" s="53"/>
      <c r="Q16" s="54">
        <f>SUM(Q8:Q14)</f>
        <v>20</v>
      </c>
      <c r="R16" s="55"/>
      <c r="S16" s="56"/>
    </row>
    <row r="17" spans="1:19" ht="15">
      <c r="A17" s="57" t="s">
        <v>12</v>
      </c>
      <c r="B17" s="58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330"/>
      <c r="N17" s="330"/>
      <c r="O17" s="330"/>
      <c r="P17" s="62"/>
      <c r="Q17" s="60"/>
      <c r="R17" s="60"/>
      <c r="S17" s="63"/>
    </row>
    <row r="18" spans="1:19" ht="14.25">
      <c r="A18" s="64" t="s">
        <v>39</v>
      </c>
      <c r="B18" s="17" t="s">
        <v>23</v>
      </c>
      <c r="C18" s="18" t="s">
        <v>40</v>
      </c>
      <c r="D18" s="17">
        <v>6</v>
      </c>
      <c r="E18" s="19">
        <v>2</v>
      </c>
      <c r="F18" s="20" t="s">
        <v>25</v>
      </c>
      <c r="G18" s="65"/>
      <c r="H18" s="65"/>
      <c r="I18" s="65"/>
      <c r="J18" s="65"/>
      <c r="K18" s="65"/>
      <c r="L18" s="65"/>
      <c r="M18" s="325"/>
      <c r="N18" s="325"/>
      <c r="O18" s="325"/>
      <c r="P18" s="24">
        <f aca="true" t="shared" si="2" ref="P18:Q21">D18+G18+J18+M18</f>
        <v>6</v>
      </c>
      <c r="Q18" s="25">
        <f t="shared" si="2"/>
        <v>2</v>
      </c>
      <c r="R18" s="24">
        <f>Q18*30</f>
        <v>60</v>
      </c>
      <c r="S18" s="26"/>
    </row>
    <row r="19" spans="1:19" ht="14.25">
      <c r="A19" s="31" t="s">
        <v>41</v>
      </c>
      <c r="B19" s="27" t="s">
        <v>23</v>
      </c>
      <c r="C19" s="28" t="s">
        <v>42</v>
      </c>
      <c r="D19" s="27">
        <v>16</v>
      </c>
      <c r="E19" s="29">
        <v>4</v>
      </c>
      <c r="F19" s="30" t="s">
        <v>35</v>
      </c>
      <c r="G19" s="65"/>
      <c r="H19" s="65"/>
      <c r="I19" s="65"/>
      <c r="J19" s="65"/>
      <c r="K19" s="65"/>
      <c r="L19" s="65"/>
      <c r="M19" s="325"/>
      <c r="N19" s="325"/>
      <c r="O19" s="325"/>
      <c r="P19" s="24">
        <f t="shared" si="2"/>
        <v>16</v>
      </c>
      <c r="Q19" s="25">
        <f t="shared" si="2"/>
        <v>4</v>
      </c>
      <c r="R19" s="24">
        <f>Q19*30</f>
        <v>120</v>
      </c>
      <c r="S19" s="26"/>
    </row>
    <row r="20" spans="1:19" ht="14.25">
      <c r="A20" s="31" t="s">
        <v>43</v>
      </c>
      <c r="B20" s="27" t="s">
        <v>23</v>
      </c>
      <c r="C20" s="28" t="s">
        <v>44</v>
      </c>
      <c r="D20" s="27">
        <v>6</v>
      </c>
      <c r="E20" s="29">
        <v>2</v>
      </c>
      <c r="F20" s="30" t="s">
        <v>25</v>
      </c>
      <c r="G20" s="65"/>
      <c r="H20" s="65"/>
      <c r="I20" s="65"/>
      <c r="J20" s="65"/>
      <c r="K20" s="65"/>
      <c r="L20" s="65"/>
      <c r="M20" s="325"/>
      <c r="N20" s="325"/>
      <c r="O20" s="325"/>
      <c r="P20" s="24">
        <f t="shared" si="2"/>
        <v>6</v>
      </c>
      <c r="Q20" s="25">
        <f t="shared" si="2"/>
        <v>2</v>
      </c>
      <c r="R20" s="24">
        <f>Q20*30</f>
        <v>60</v>
      </c>
      <c r="S20" s="26"/>
    </row>
    <row r="21" spans="1:19" ht="14.25">
      <c r="A21" s="31" t="s">
        <v>152</v>
      </c>
      <c r="B21" s="27" t="s">
        <v>23</v>
      </c>
      <c r="C21" s="67" t="s">
        <v>46</v>
      </c>
      <c r="D21" s="27">
        <v>8</v>
      </c>
      <c r="E21" s="29">
        <v>2</v>
      </c>
      <c r="F21" s="30" t="s">
        <v>25</v>
      </c>
      <c r="G21" s="65"/>
      <c r="H21" s="65"/>
      <c r="I21" s="68"/>
      <c r="J21" s="65"/>
      <c r="K21" s="65"/>
      <c r="L21" s="65"/>
      <c r="M21" s="325"/>
      <c r="N21" s="325"/>
      <c r="O21" s="325"/>
      <c r="P21" s="24">
        <f t="shared" si="2"/>
        <v>8</v>
      </c>
      <c r="Q21" s="25">
        <f t="shared" si="2"/>
        <v>2</v>
      </c>
      <c r="R21" s="24">
        <f>Q21*30</f>
        <v>60</v>
      </c>
      <c r="S21" s="26"/>
    </row>
    <row r="22" spans="1:19" ht="15">
      <c r="A22" s="36"/>
      <c r="B22" s="37"/>
      <c r="C22" s="38" t="s">
        <v>47</v>
      </c>
      <c r="D22" s="69">
        <f>SUM(D18:D21)</f>
        <v>36</v>
      </c>
      <c r="E22" s="40"/>
      <c r="F22" s="37"/>
      <c r="G22" s="69">
        <f>SUM(G18:G21)</f>
        <v>0</v>
      </c>
      <c r="H22" s="40"/>
      <c r="I22" s="37"/>
      <c r="J22" s="69">
        <f>SUM(J18:J21)</f>
        <v>0</v>
      </c>
      <c r="K22" s="40"/>
      <c r="L22" s="37"/>
      <c r="M22" s="331">
        <f>SUM(M18:M21)</f>
        <v>0</v>
      </c>
      <c r="N22" s="327"/>
      <c r="O22" s="325"/>
      <c r="P22" s="69">
        <f>SUM(P18:P21)</f>
        <v>36</v>
      </c>
      <c r="Q22" s="40"/>
      <c r="R22" s="71">
        <f>SUM(R18:R21)</f>
        <v>300</v>
      </c>
      <c r="S22" s="72">
        <f>SUM(S18:S21)</f>
        <v>0</v>
      </c>
    </row>
    <row r="23" spans="1:19" ht="15.75" thickBot="1">
      <c r="A23" s="46"/>
      <c r="B23" s="47"/>
      <c r="C23" s="48" t="s">
        <v>48</v>
      </c>
      <c r="D23" s="49"/>
      <c r="E23" s="73">
        <f>SUM(E18:E21)</f>
        <v>10</v>
      </c>
      <c r="F23" s="47"/>
      <c r="G23" s="49"/>
      <c r="H23" s="73">
        <f>SUM(H18:H21)</f>
        <v>0</v>
      </c>
      <c r="I23" s="47"/>
      <c r="J23" s="49"/>
      <c r="K23" s="73">
        <f>SUM(K18:K21)</f>
        <v>0</v>
      </c>
      <c r="L23" s="47"/>
      <c r="M23" s="328"/>
      <c r="N23" s="332">
        <f>SUM(N18:N21)</f>
        <v>0</v>
      </c>
      <c r="O23" s="333"/>
      <c r="P23" s="53"/>
      <c r="Q23" s="73">
        <f>SUM(Q18:Q21)</f>
        <v>10</v>
      </c>
      <c r="R23" s="49"/>
      <c r="S23" s="76"/>
    </row>
    <row r="24" spans="1:19" ht="15">
      <c r="A24" s="77"/>
      <c r="B24" s="78"/>
      <c r="C24" s="409" t="s">
        <v>49</v>
      </c>
      <c r="D24" s="79">
        <f>D15+D22</f>
        <v>110</v>
      </c>
      <c r="E24" s="80"/>
      <c r="F24" s="81"/>
      <c r="G24" s="79">
        <f>G15+G22</f>
        <v>0</v>
      </c>
      <c r="H24" s="80"/>
      <c r="I24" s="81"/>
      <c r="J24" s="79">
        <f>J15+J22</f>
        <v>0</v>
      </c>
      <c r="K24" s="80"/>
      <c r="L24" s="81"/>
      <c r="M24" s="334">
        <f>M15+M22</f>
        <v>0</v>
      </c>
      <c r="N24" s="335"/>
      <c r="O24" s="324"/>
      <c r="P24" s="79">
        <f>P15+P22</f>
        <v>110</v>
      </c>
      <c r="Q24" s="80"/>
      <c r="R24" s="79">
        <f>R15+R22</f>
        <v>900</v>
      </c>
      <c r="S24" s="84">
        <f>S15+S22</f>
        <v>0</v>
      </c>
    </row>
    <row r="25" spans="1:19" ht="15.75" thickBot="1">
      <c r="A25" s="85"/>
      <c r="B25" s="86"/>
      <c r="C25" s="410"/>
      <c r="D25" s="49"/>
      <c r="E25" s="50">
        <f>E16+E23</f>
        <v>30</v>
      </c>
      <c r="F25" s="47"/>
      <c r="G25" s="49"/>
      <c r="H25" s="50">
        <f>H16+H23</f>
        <v>0</v>
      </c>
      <c r="I25" s="47"/>
      <c r="J25" s="49"/>
      <c r="K25" s="50">
        <f>K16+K23</f>
        <v>0</v>
      </c>
      <c r="L25" s="47"/>
      <c r="M25" s="328"/>
      <c r="N25" s="329">
        <f>N16+N23</f>
        <v>0</v>
      </c>
      <c r="O25" s="333"/>
      <c r="P25" s="49"/>
      <c r="Q25" s="50">
        <f>Q16+Q23</f>
        <v>30</v>
      </c>
      <c r="R25" s="49"/>
      <c r="S25" s="76"/>
    </row>
    <row r="26" spans="1:19" ht="15">
      <c r="A26" s="57" t="s">
        <v>13</v>
      </c>
      <c r="B26" s="60"/>
      <c r="C26" s="59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330"/>
      <c r="N26" s="330"/>
      <c r="O26" s="330"/>
      <c r="P26" s="60"/>
      <c r="Q26" s="60"/>
      <c r="R26" s="60"/>
      <c r="S26" s="63"/>
    </row>
    <row r="27" spans="1:19" ht="14.25">
      <c r="A27" s="16" t="s">
        <v>51</v>
      </c>
      <c r="B27" s="87" t="s">
        <v>23</v>
      </c>
      <c r="C27" s="88" t="s">
        <v>52</v>
      </c>
      <c r="D27" s="89"/>
      <c r="E27" s="89"/>
      <c r="F27" s="89"/>
      <c r="G27" s="89">
        <v>7</v>
      </c>
      <c r="H27" s="89">
        <v>2</v>
      </c>
      <c r="I27" s="89" t="s">
        <v>25</v>
      </c>
      <c r="J27" s="89"/>
      <c r="K27" s="89"/>
      <c r="L27" s="89"/>
      <c r="M27" s="336"/>
      <c r="N27" s="336"/>
      <c r="O27" s="336"/>
      <c r="P27" s="24">
        <f aca="true" t="shared" si="3" ref="P27:Q34">D27+G27+J27+M27</f>
        <v>7</v>
      </c>
      <c r="Q27" s="25">
        <f t="shared" si="3"/>
        <v>2</v>
      </c>
      <c r="R27" s="24">
        <f aca="true" t="shared" si="4" ref="R27:R34">Q27*30</f>
        <v>60</v>
      </c>
      <c r="S27" s="91"/>
    </row>
    <row r="28" spans="1:19" ht="14.25">
      <c r="A28" s="16" t="s">
        <v>53</v>
      </c>
      <c r="B28" s="87" t="s">
        <v>23</v>
      </c>
      <c r="C28" s="88" t="s">
        <v>54</v>
      </c>
      <c r="D28" s="89"/>
      <c r="E28" s="89"/>
      <c r="F28" s="89"/>
      <c r="G28" s="89">
        <v>11</v>
      </c>
      <c r="H28" s="89">
        <v>3</v>
      </c>
      <c r="I28" s="89" t="s">
        <v>35</v>
      </c>
      <c r="J28" s="89"/>
      <c r="K28" s="89"/>
      <c r="L28" s="89"/>
      <c r="M28" s="336"/>
      <c r="N28" s="336"/>
      <c r="O28" s="336"/>
      <c r="P28" s="24">
        <f t="shared" si="3"/>
        <v>11</v>
      </c>
      <c r="Q28" s="25">
        <f t="shared" si="3"/>
        <v>3</v>
      </c>
      <c r="R28" s="24">
        <f t="shared" si="4"/>
        <v>90</v>
      </c>
      <c r="S28" s="91"/>
    </row>
    <row r="29" spans="1:19" ht="14.25">
      <c r="A29" s="66" t="s">
        <v>56</v>
      </c>
      <c r="B29" s="87" t="s">
        <v>23</v>
      </c>
      <c r="C29" s="92" t="s">
        <v>57</v>
      </c>
      <c r="D29" s="89"/>
      <c r="E29" s="89"/>
      <c r="F29" s="89"/>
      <c r="G29" s="89">
        <v>7</v>
      </c>
      <c r="H29" s="89">
        <v>2</v>
      </c>
      <c r="I29" s="89" t="s">
        <v>25</v>
      </c>
      <c r="J29" s="89"/>
      <c r="K29" s="89"/>
      <c r="L29" s="89"/>
      <c r="M29" s="336"/>
      <c r="N29" s="336"/>
      <c r="O29" s="336"/>
      <c r="P29" s="24">
        <f t="shared" si="3"/>
        <v>7</v>
      </c>
      <c r="Q29" s="25">
        <f t="shared" si="3"/>
        <v>2</v>
      </c>
      <c r="R29" s="24">
        <f t="shared" si="4"/>
        <v>60</v>
      </c>
      <c r="S29" s="91"/>
    </row>
    <row r="30" spans="1:19" ht="14.25">
      <c r="A30" s="66" t="s">
        <v>58</v>
      </c>
      <c r="B30" s="87" t="s">
        <v>23</v>
      </c>
      <c r="C30" s="92" t="s">
        <v>59</v>
      </c>
      <c r="D30" s="93"/>
      <c r="E30" s="93"/>
      <c r="F30" s="93"/>
      <c r="G30" s="93">
        <v>11</v>
      </c>
      <c r="H30" s="93">
        <v>3</v>
      </c>
      <c r="I30" s="93" t="s">
        <v>35</v>
      </c>
      <c r="J30" s="93"/>
      <c r="K30" s="93"/>
      <c r="L30" s="93"/>
      <c r="M30" s="336"/>
      <c r="N30" s="336"/>
      <c r="O30" s="336"/>
      <c r="P30" s="24">
        <f t="shared" si="3"/>
        <v>11</v>
      </c>
      <c r="Q30" s="25">
        <f t="shared" si="3"/>
        <v>3</v>
      </c>
      <c r="R30" s="24">
        <f t="shared" si="4"/>
        <v>90</v>
      </c>
      <c r="S30" s="26"/>
    </row>
    <row r="31" spans="1:19" ht="14.25">
      <c r="A31" s="66" t="s">
        <v>60</v>
      </c>
      <c r="B31" s="87" t="s">
        <v>23</v>
      </c>
      <c r="C31" s="92" t="s">
        <v>61</v>
      </c>
      <c r="D31" s="93"/>
      <c r="E31" s="93"/>
      <c r="F31" s="93"/>
      <c r="G31" s="93">
        <v>15</v>
      </c>
      <c r="H31" s="93">
        <v>4</v>
      </c>
      <c r="I31" s="93" t="s">
        <v>35</v>
      </c>
      <c r="J31" s="93"/>
      <c r="K31" s="93"/>
      <c r="L31" s="93"/>
      <c r="M31" s="336"/>
      <c r="N31" s="336"/>
      <c r="O31" s="336"/>
      <c r="P31" s="24">
        <f t="shared" si="3"/>
        <v>15</v>
      </c>
      <c r="Q31" s="25">
        <f t="shared" si="3"/>
        <v>4</v>
      </c>
      <c r="R31" s="24">
        <f t="shared" si="4"/>
        <v>120</v>
      </c>
      <c r="S31" s="91"/>
    </row>
    <row r="32" spans="1:19" ht="14.25">
      <c r="A32" s="66" t="s">
        <v>62</v>
      </c>
      <c r="B32" s="87" t="s">
        <v>23</v>
      </c>
      <c r="C32" s="92" t="s">
        <v>63</v>
      </c>
      <c r="D32" s="93"/>
      <c r="E32" s="93"/>
      <c r="F32" s="93"/>
      <c r="G32" s="93">
        <v>6</v>
      </c>
      <c r="H32" s="93">
        <v>2</v>
      </c>
      <c r="I32" s="93" t="s">
        <v>25</v>
      </c>
      <c r="J32" s="93"/>
      <c r="K32" s="93"/>
      <c r="L32" s="93"/>
      <c r="M32" s="336"/>
      <c r="N32" s="336"/>
      <c r="O32" s="336"/>
      <c r="P32" s="24">
        <f t="shared" si="3"/>
        <v>6</v>
      </c>
      <c r="Q32" s="25">
        <f t="shared" si="3"/>
        <v>2</v>
      </c>
      <c r="R32" s="24">
        <f t="shared" si="4"/>
        <v>60</v>
      </c>
      <c r="S32" s="26"/>
    </row>
    <row r="33" spans="1:19" ht="14.25">
      <c r="A33" s="66" t="s">
        <v>64</v>
      </c>
      <c r="B33" s="87" t="s">
        <v>23</v>
      </c>
      <c r="C33" s="92" t="s">
        <v>65</v>
      </c>
      <c r="D33" s="93"/>
      <c r="E33" s="93"/>
      <c r="F33" s="93"/>
      <c r="G33" s="93">
        <v>15</v>
      </c>
      <c r="H33" s="93">
        <v>4</v>
      </c>
      <c r="I33" s="93" t="s">
        <v>35</v>
      </c>
      <c r="J33" s="93"/>
      <c r="K33" s="93"/>
      <c r="L33" s="93"/>
      <c r="M33" s="336"/>
      <c r="N33" s="336"/>
      <c r="O33" s="336"/>
      <c r="P33" s="24">
        <f t="shared" si="3"/>
        <v>15</v>
      </c>
      <c r="Q33" s="25">
        <f t="shared" si="3"/>
        <v>4</v>
      </c>
      <c r="R33" s="24">
        <f t="shared" si="4"/>
        <v>120</v>
      </c>
      <c r="S33" s="91"/>
    </row>
    <row r="34" spans="1:19" ht="14.25">
      <c r="A34" s="94"/>
      <c r="B34" s="9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337"/>
      <c r="N34" s="337"/>
      <c r="O34" s="337"/>
      <c r="P34" s="24">
        <f t="shared" si="3"/>
        <v>0</v>
      </c>
      <c r="Q34" s="25">
        <f t="shared" si="3"/>
        <v>0</v>
      </c>
      <c r="R34" s="24">
        <f t="shared" si="4"/>
        <v>0</v>
      </c>
      <c r="S34" s="26"/>
    </row>
    <row r="35" spans="1:19" ht="15">
      <c r="A35" s="99"/>
      <c r="B35" s="100"/>
      <c r="C35" s="101" t="s">
        <v>66</v>
      </c>
      <c r="D35" s="102">
        <f>SUM(D27:D34)</f>
        <v>0</v>
      </c>
      <c r="E35" s="102"/>
      <c r="F35" s="103"/>
      <c r="G35" s="102">
        <f>SUM(G27:G34)</f>
        <v>72</v>
      </c>
      <c r="H35" s="102"/>
      <c r="I35" s="103"/>
      <c r="J35" s="102">
        <f>SUM(J27:J34)</f>
        <v>0</v>
      </c>
      <c r="K35" s="102"/>
      <c r="L35" s="103"/>
      <c r="M35" s="338">
        <f>SUM(M27:M34)</f>
        <v>0</v>
      </c>
      <c r="N35" s="337"/>
      <c r="O35" s="337"/>
      <c r="P35" s="69">
        <f>SUM(P27:P34)</f>
        <v>72</v>
      </c>
      <c r="Q35" s="71"/>
      <c r="R35" s="71">
        <f>SUM(R27:R34)</f>
        <v>600</v>
      </c>
      <c r="S35" s="105">
        <f>SUM(S27:S34)</f>
        <v>0</v>
      </c>
    </row>
    <row r="36" spans="1:19" ht="15.75" thickBot="1">
      <c r="A36" s="106"/>
      <c r="B36" s="107"/>
      <c r="C36" s="108" t="s">
        <v>67</v>
      </c>
      <c r="D36" s="109"/>
      <c r="E36" s="109">
        <f>SUM(E27:E34)</f>
        <v>0</v>
      </c>
      <c r="F36" s="110"/>
      <c r="G36" s="109"/>
      <c r="H36" s="109">
        <f>SUM(H27:H34)</f>
        <v>20</v>
      </c>
      <c r="I36" s="110"/>
      <c r="J36" s="109"/>
      <c r="K36" s="109">
        <f>SUM(K27:K34)</f>
        <v>0</v>
      </c>
      <c r="L36" s="110"/>
      <c r="M36" s="339"/>
      <c r="N36" s="340">
        <f>SUM(N27:N34)</f>
        <v>0</v>
      </c>
      <c r="O36" s="339"/>
      <c r="P36" s="113"/>
      <c r="Q36" s="115">
        <f>SUM(Q27:Q34)</f>
        <v>20</v>
      </c>
      <c r="R36" s="115"/>
      <c r="S36" s="116"/>
    </row>
    <row r="37" spans="1:19" ht="15" thickTop="1">
      <c r="A37" s="117" t="s">
        <v>68</v>
      </c>
      <c r="B37" s="118"/>
      <c r="C37" s="119" t="s">
        <v>69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337"/>
      <c r="N37" s="337"/>
      <c r="O37" s="337"/>
      <c r="P37" s="121"/>
      <c r="Q37" s="121"/>
      <c r="R37" s="121"/>
      <c r="S37" s="122"/>
    </row>
    <row r="38" spans="1:19" ht="14.25">
      <c r="A38" s="123" t="s">
        <v>153</v>
      </c>
      <c r="B38" s="288" t="s">
        <v>71</v>
      </c>
      <c r="C38" s="125" t="s">
        <v>154</v>
      </c>
      <c r="D38" s="89"/>
      <c r="E38" s="89"/>
      <c r="F38" s="89"/>
      <c r="G38" s="89">
        <v>7</v>
      </c>
      <c r="H38" s="89">
        <v>2</v>
      </c>
      <c r="I38" s="89" t="s">
        <v>25</v>
      </c>
      <c r="J38" s="89"/>
      <c r="K38" s="89"/>
      <c r="L38" s="89"/>
      <c r="M38" s="336"/>
      <c r="N38" s="336"/>
      <c r="O38" s="336"/>
      <c r="P38" s="24">
        <f aca="true" t="shared" si="5" ref="P38:Q45">D38+G38+J38+M38</f>
        <v>7</v>
      </c>
      <c r="Q38" s="25">
        <f t="shared" si="5"/>
        <v>2</v>
      </c>
      <c r="R38" s="24">
        <f aca="true" t="shared" si="6" ref="R38:R45">Q38*30</f>
        <v>60</v>
      </c>
      <c r="S38" s="91"/>
    </row>
    <row r="39" spans="1:19" ht="14.25">
      <c r="A39" s="123" t="s">
        <v>155</v>
      </c>
      <c r="B39" s="288" t="s">
        <v>156</v>
      </c>
      <c r="C39" s="125" t="s">
        <v>157</v>
      </c>
      <c r="D39" s="89"/>
      <c r="E39" s="89"/>
      <c r="F39" s="89"/>
      <c r="G39" s="89">
        <v>8</v>
      </c>
      <c r="H39" s="89">
        <v>2</v>
      </c>
      <c r="I39" s="89" t="s">
        <v>25</v>
      </c>
      <c r="J39" s="89"/>
      <c r="K39" s="89"/>
      <c r="L39" s="89"/>
      <c r="M39" s="336"/>
      <c r="N39" s="336"/>
      <c r="O39" s="336"/>
      <c r="P39" s="24">
        <f t="shared" si="5"/>
        <v>8</v>
      </c>
      <c r="Q39" s="25">
        <f t="shared" si="5"/>
        <v>2</v>
      </c>
      <c r="R39" s="24">
        <f t="shared" si="6"/>
        <v>60</v>
      </c>
      <c r="S39" s="91"/>
    </row>
    <row r="40" spans="1:19" ht="14.25">
      <c r="A40" s="123" t="s">
        <v>158</v>
      </c>
      <c r="B40" s="288" t="s">
        <v>71</v>
      </c>
      <c r="C40" s="125" t="s">
        <v>159</v>
      </c>
      <c r="D40" s="89"/>
      <c r="E40" s="89"/>
      <c r="F40" s="89"/>
      <c r="G40" s="89">
        <v>15</v>
      </c>
      <c r="H40" s="89">
        <v>4</v>
      </c>
      <c r="I40" s="89" t="s">
        <v>35</v>
      </c>
      <c r="J40" s="89"/>
      <c r="K40" s="89"/>
      <c r="L40" s="89"/>
      <c r="M40" s="336"/>
      <c r="N40" s="336"/>
      <c r="O40" s="336"/>
      <c r="P40" s="24">
        <f t="shared" si="5"/>
        <v>15</v>
      </c>
      <c r="Q40" s="25">
        <f t="shared" si="5"/>
        <v>4</v>
      </c>
      <c r="R40" s="24">
        <f t="shared" si="6"/>
        <v>120</v>
      </c>
      <c r="S40" s="91"/>
    </row>
    <row r="41" spans="1:19" ht="14.25">
      <c r="A41" s="123" t="s">
        <v>160</v>
      </c>
      <c r="B41" s="288" t="s">
        <v>71</v>
      </c>
      <c r="C41" s="125" t="s">
        <v>161</v>
      </c>
      <c r="D41" s="89"/>
      <c r="E41" s="89"/>
      <c r="F41" s="89"/>
      <c r="G41" s="89">
        <v>8</v>
      </c>
      <c r="H41" s="89">
        <v>2</v>
      </c>
      <c r="I41" s="89" t="s">
        <v>25</v>
      </c>
      <c r="J41" s="89"/>
      <c r="K41" s="89"/>
      <c r="L41" s="89"/>
      <c r="M41" s="336"/>
      <c r="N41" s="336"/>
      <c r="O41" s="336"/>
      <c r="P41" s="24">
        <f t="shared" si="5"/>
        <v>8</v>
      </c>
      <c r="Q41" s="25">
        <f t="shared" si="5"/>
        <v>2</v>
      </c>
      <c r="R41" s="24">
        <f t="shared" si="6"/>
        <v>60</v>
      </c>
      <c r="S41" s="91"/>
    </row>
    <row r="42" spans="1:19" ht="14.25">
      <c r="A42" s="66" t="s">
        <v>162</v>
      </c>
      <c r="B42" s="288" t="s">
        <v>71</v>
      </c>
      <c r="C42" s="289" t="s">
        <v>163</v>
      </c>
      <c r="D42" s="89"/>
      <c r="E42" s="89"/>
      <c r="F42" s="89"/>
      <c r="G42" s="89"/>
      <c r="H42" s="89"/>
      <c r="I42" s="89"/>
      <c r="J42" s="89">
        <v>29</v>
      </c>
      <c r="K42" s="89">
        <v>8</v>
      </c>
      <c r="L42" s="89" t="s">
        <v>55</v>
      </c>
      <c r="M42" s="336"/>
      <c r="N42" s="336"/>
      <c r="O42" s="336"/>
      <c r="P42" s="24">
        <f t="shared" si="5"/>
        <v>29</v>
      </c>
      <c r="Q42" s="25">
        <f t="shared" si="5"/>
        <v>8</v>
      </c>
      <c r="R42" s="24">
        <f t="shared" si="6"/>
        <v>240</v>
      </c>
      <c r="S42" s="91"/>
    </row>
    <row r="43" spans="1:19" ht="14.25">
      <c r="A43" s="287" t="s">
        <v>144</v>
      </c>
      <c r="B43" s="288" t="s">
        <v>71</v>
      </c>
      <c r="C43" s="289" t="s">
        <v>145</v>
      </c>
      <c r="D43" s="89"/>
      <c r="E43" s="89"/>
      <c r="F43" s="89"/>
      <c r="G43" s="89"/>
      <c r="H43" s="89"/>
      <c r="I43" s="89"/>
      <c r="J43" s="89">
        <v>19</v>
      </c>
      <c r="K43" s="89">
        <v>5</v>
      </c>
      <c r="L43" s="89" t="s">
        <v>55</v>
      </c>
      <c r="M43" s="336"/>
      <c r="N43" s="336"/>
      <c r="O43" s="336"/>
      <c r="P43" s="24">
        <f t="shared" si="5"/>
        <v>19</v>
      </c>
      <c r="Q43" s="25">
        <f t="shared" si="5"/>
        <v>5</v>
      </c>
      <c r="R43" s="24">
        <f t="shared" si="6"/>
        <v>150</v>
      </c>
      <c r="S43" s="91"/>
    </row>
    <row r="44" spans="1:19" ht="14.25">
      <c r="A44" s="66" t="s">
        <v>164</v>
      </c>
      <c r="B44" s="288" t="s">
        <v>71</v>
      </c>
      <c r="C44" s="289" t="s">
        <v>165</v>
      </c>
      <c r="D44" s="89"/>
      <c r="E44" s="89"/>
      <c r="F44" s="89"/>
      <c r="G44" s="89"/>
      <c r="H44" s="89"/>
      <c r="I44" s="89"/>
      <c r="J44" s="89">
        <v>52</v>
      </c>
      <c r="K44" s="89">
        <v>14</v>
      </c>
      <c r="L44" s="89" t="s">
        <v>55</v>
      </c>
      <c r="M44" s="336"/>
      <c r="N44" s="336"/>
      <c r="O44" s="336"/>
      <c r="P44" s="24">
        <f t="shared" si="5"/>
        <v>52</v>
      </c>
      <c r="Q44" s="25">
        <f t="shared" si="5"/>
        <v>14</v>
      </c>
      <c r="R44" s="24">
        <f t="shared" si="6"/>
        <v>420</v>
      </c>
      <c r="S44" s="91"/>
    </row>
    <row r="45" spans="1:19" ht="14.25">
      <c r="A45" s="315" t="s">
        <v>148</v>
      </c>
      <c r="B45" s="127" t="s">
        <v>71</v>
      </c>
      <c r="C45" s="289" t="s">
        <v>149</v>
      </c>
      <c r="D45" s="126"/>
      <c r="E45" s="126"/>
      <c r="F45" s="126"/>
      <c r="G45" s="126"/>
      <c r="H45" s="89"/>
      <c r="I45" s="89"/>
      <c r="J45" s="89">
        <v>10</v>
      </c>
      <c r="K45" s="89">
        <v>3</v>
      </c>
      <c r="L45" s="89" t="s">
        <v>35</v>
      </c>
      <c r="M45" s="336"/>
      <c r="N45" s="336"/>
      <c r="O45" s="336"/>
      <c r="P45" s="24">
        <f t="shared" si="5"/>
        <v>10</v>
      </c>
      <c r="Q45" s="25">
        <f t="shared" si="5"/>
        <v>3</v>
      </c>
      <c r="R45" s="24">
        <f t="shared" si="6"/>
        <v>90</v>
      </c>
      <c r="S45" s="91"/>
    </row>
    <row r="46" spans="1:19" ht="14.25">
      <c r="A46" s="341"/>
      <c r="B46" s="342"/>
      <c r="C46" s="343"/>
      <c r="D46" s="126"/>
      <c r="E46" s="126"/>
      <c r="F46" s="126"/>
      <c r="G46" s="126"/>
      <c r="H46" s="89"/>
      <c r="I46" s="89"/>
      <c r="J46" s="89"/>
      <c r="K46" s="89"/>
      <c r="L46" s="89"/>
      <c r="M46" s="336"/>
      <c r="N46" s="336"/>
      <c r="O46" s="336"/>
      <c r="P46" s="24"/>
      <c r="Q46" s="25"/>
      <c r="R46" s="24"/>
      <c r="S46" s="91"/>
    </row>
    <row r="47" spans="1:19" ht="15">
      <c r="A47" s="130"/>
      <c r="B47" s="131"/>
      <c r="C47" s="38" t="s">
        <v>83</v>
      </c>
      <c r="D47" s="69">
        <f>SUM(D38:D45)</f>
        <v>0</v>
      </c>
      <c r="E47" s="69"/>
      <c r="F47" s="132"/>
      <c r="G47" s="69">
        <f>SUM(G38:G45)</f>
        <v>38</v>
      </c>
      <c r="H47" s="69"/>
      <c r="I47" s="132"/>
      <c r="J47" s="69">
        <f>SUM(J38:J45)</f>
        <v>110</v>
      </c>
      <c r="K47" s="69"/>
      <c r="L47" s="132"/>
      <c r="M47" s="331">
        <f>SUM(M38:M45)</f>
        <v>0</v>
      </c>
      <c r="N47" s="331"/>
      <c r="O47" s="344"/>
      <c r="P47" s="69">
        <f>SUM(P38:P44)</f>
        <v>138</v>
      </c>
      <c r="Q47" s="71"/>
      <c r="R47" s="43">
        <f>SUM(R38:R45)</f>
        <v>1200</v>
      </c>
      <c r="S47" s="134">
        <f>SUM(S38:S44)</f>
        <v>0</v>
      </c>
    </row>
    <row r="48" spans="1:19" ht="15.75" thickBot="1">
      <c r="A48" s="135"/>
      <c r="B48" s="86"/>
      <c r="C48" s="48" t="s">
        <v>84</v>
      </c>
      <c r="D48" s="73"/>
      <c r="E48" s="73">
        <f>SUM(E38:E45)</f>
        <v>0</v>
      </c>
      <c r="F48" s="136"/>
      <c r="G48" s="73"/>
      <c r="H48" s="73">
        <f>SUM(H38:H45)</f>
        <v>10</v>
      </c>
      <c r="I48" s="136"/>
      <c r="J48" s="73"/>
      <c r="K48" s="73">
        <f>SUM(K38:K45)</f>
        <v>30</v>
      </c>
      <c r="L48" s="136"/>
      <c r="M48" s="332"/>
      <c r="N48" s="332">
        <f>SUM(N38:N45)</f>
        <v>0</v>
      </c>
      <c r="O48" s="345"/>
      <c r="P48" s="47"/>
      <c r="Q48" s="73">
        <f>SUM(Q38:Q45)</f>
        <v>40</v>
      </c>
      <c r="R48" s="53"/>
      <c r="S48" s="138"/>
    </row>
    <row r="49" spans="1:19" ht="14.25">
      <c r="A49" s="139"/>
      <c r="B49" s="140" t="s">
        <v>35</v>
      </c>
      <c r="C49" s="141" t="s">
        <v>85</v>
      </c>
      <c r="D49" s="140"/>
      <c r="E49" s="140"/>
      <c r="F49" s="140"/>
      <c r="G49" s="140"/>
      <c r="H49" s="140"/>
      <c r="I49" s="140"/>
      <c r="J49" s="140"/>
      <c r="K49" s="140"/>
      <c r="L49" s="140"/>
      <c r="M49" s="346">
        <v>37</v>
      </c>
      <c r="N49" s="346">
        <v>10</v>
      </c>
      <c r="O49" s="347"/>
      <c r="P49" s="24">
        <f>D49+G49+J49+M49</f>
        <v>37</v>
      </c>
      <c r="Q49" s="144">
        <f>E49+H49+K49+N49</f>
        <v>10</v>
      </c>
      <c r="R49" s="145">
        <f>Q49*30</f>
        <v>300</v>
      </c>
      <c r="S49" s="146"/>
    </row>
    <row r="50" spans="1:19" ht="15" thickBot="1">
      <c r="A50" s="94"/>
      <c r="B50" s="97" t="s">
        <v>71</v>
      </c>
      <c r="C50" s="128" t="s">
        <v>86</v>
      </c>
      <c r="D50" s="129"/>
      <c r="E50" s="129"/>
      <c r="F50" s="97"/>
      <c r="G50" s="129"/>
      <c r="H50" s="129"/>
      <c r="I50" s="97"/>
      <c r="J50" s="129"/>
      <c r="K50" s="129"/>
      <c r="L50" s="97"/>
      <c r="M50" s="338">
        <v>73</v>
      </c>
      <c r="N50" s="337">
        <v>20</v>
      </c>
      <c r="O50" s="344"/>
      <c r="P50" s="24">
        <f>D50+G50+J50+M50</f>
        <v>73</v>
      </c>
      <c r="Q50" s="25">
        <f>E50+H50+K50+N50</f>
        <v>20</v>
      </c>
      <c r="R50" s="24">
        <f>Q50*30</f>
        <v>600</v>
      </c>
      <c r="S50" s="26"/>
    </row>
    <row r="51" spans="1:19" ht="16.5" thickBot="1">
      <c r="A51" s="77"/>
      <c r="B51" s="78"/>
      <c r="C51" s="147" t="s">
        <v>87</v>
      </c>
      <c r="D51" s="148">
        <f>D24+D35+D47</f>
        <v>110</v>
      </c>
      <c r="E51" s="149"/>
      <c r="F51" s="149"/>
      <c r="G51" s="148">
        <f>G24+G35+G47</f>
        <v>110</v>
      </c>
      <c r="H51" s="149"/>
      <c r="I51" s="149"/>
      <c r="J51" s="148">
        <f>J24+J35+J47</f>
        <v>110</v>
      </c>
      <c r="K51" s="149"/>
      <c r="L51" s="149"/>
      <c r="M51" s="348">
        <f>M24+M35+M47+M49+M50</f>
        <v>110</v>
      </c>
      <c r="N51" s="349"/>
      <c r="O51" s="349"/>
      <c r="P51" s="148">
        <f>P24+P35+P47+P49+P50</f>
        <v>430</v>
      </c>
      <c r="Q51" s="148"/>
      <c r="R51" s="148">
        <f>R24+R35+R47+R49+R50</f>
        <v>3600</v>
      </c>
      <c r="S51" s="152">
        <f>S24+S35+S47</f>
        <v>0</v>
      </c>
    </row>
    <row r="52" spans="1:19" ht="16.5" thickBot="1">
      <c r="A52" s="153"/>
      <c r="B52" s="154"/>
      <c r="C52" s="155" t="s">
        <v>88</v>
      </c>
      <c r="D52" s="156"/>
      <c r="E52" s="157">
        <f>E25+E36+E48</f>
        <v>30</v>
      </c>
      <c r="F52" s="156"/>
      <c r="G52" s="156"/>
      <c r="H52" s="157">
        <f>H25+H36+H48</f>
        <v>30</v>
      </c>
      <c r="I52" s="156"/>
      <c r="J52" s="156"/>
      <c r="K52" s="157">
        <f>K25+K36+K48</f>
        <v>30</v>
      </c>
      <c r="L52" s="156"/>
      <c r="M52" s="350"/>
      <c r="N52" s="351">
        <f>N25+N36+N48+N49+N50</f>
        <v>30</v>
      </c>
      <c r="O52" s="350"/>
      <c r="P52" s="78"/>
      <c r="Q52" s="157">
        <f>Q25+Q36+Q48+Q49+Q50</f>
        <v>120</v>
      </c>
      <c r="R52" s="160"/>
      <c r="S52" s="161"/>
    </row>
    <row r="53" spans="1:19" ht="16.5" thickBot="1">
      <c r="A53" s="162"/>
      <c r="B53" s="163"/>
      <c r="C53" s="164"/>
      <c r="D53" s="165"/>
      <c r="E53" s="166"/>
      <c r="F53" s="165"/>
      <c r="G53" s="165"/>
      <c r="H53" s="166"/>
      <c r="I53" s="165"/>
      <c r="J53" s="165"/>
      <c r="K53" s="166"/>
      <c r="L53" s="165"/>
      <c r="M53" s="352"/>
      <c r="N53" s="353"/>
      <c r="O53" s="352"/>
      <c r="P53" s="163"/>
      <c r="Q53" s="166"/>
      <c r="R53" s="169"/>
      <c r="S53" s="170"/>
    </row>
    <row r="54" spans="1:19" ht="15.75">
      <c r="A54" s="171" t="s">
        <v>89</v>
      </c>
      <c r="B54" s="172"/>
      <c r="C54" s="173" t="s">
        <v>90</v>
      </c>
      <c r="D54" s="174"/>
      <c r="E54" s="175"/>
      <c r="F54" s="174"/>
      <c r="G54" s="174"/>
      <c r="H54" s="175"/>
      <c r="I54" s="174"/>
      <c r="J54" s="174"/>
      <c r="K54" s="175"/>
      <c r="L54" s="174"/>
      <c r="M54" s="354"/>
      <c r="N54" s="355"/>
      <c r="O54" s="347"/>
      <c r="P54" s="60"/>
      <c r="Q54" s="172"/>
      <c r="R54" s="175"/>
      <c r="S54" s="178"/>
    </row>
    <row r="55" spans="1:19" ht="15.75">
      <c r="A55" s="179"/>
      <c r="B55" s="180"/>
      <c r="C55" s="181" t="s">
        <v>91</v>
      </c>
      <c r="D55" s="127"/>
      <c r="E55" s="182"/>
      <c r="F55" s="127"/>
      <c r="G55" s="127"/>
      <c r="H55" s="182"/>
      <c r="I55" s="127"/>
      <c r="J55" s="127"/>
      <c r="K55" s="182"/>
      <c r="L55" s="127"/>
      <c r="M55" s="337"/>
      <c r="N55" s="356"/>
      <c r="O55" s="337"/>
      <c r="P55" s="184">
        <f aca="true" t="shared" si="7" ref="P55:Q59">D55+G55+J55+M55</f>
        <v>0</v>
      </c>
      <c r="Q55" s="25">
        <f t="shared" si="7"/>
        <v>0</v>
      </c>
      <c r="R55" s="185">
        <f>Q55*30</f>
        <v>0</v>
      </c>
      <c r="S55" s="186"/>
    </row>
    <row r="56" spans="1:19" ht="14.25">
      <c r="A56" s="32"/>
      <c r="B56" s="97"/>
      <c r="C56" s="187" t="s">
        <v>92</v>
      </c>
      <c r="D56" s="129"/>
      <c r="E56" s="129"/>
      <c r="F56" s="97"/>
      <c r="G56" s="129"/>
      <c r="H56" s="129"/>
      <c r="I56" s="97"/>
      <c r="J56" s="129"/>
      <c r="K56" s="129"/>
      <c r="L56" s="97"/>
      <c r="M56" s="337"/>
      <c r="N56" s="338"/>
      <c r="O56" s="337"/>
      <c r="P56" s="184">
        <f t="shared" si="7"/>
        <v>0</v>
      </c>
      <c r="Q56" s="25">
        <f t="shared" si="7"/>
        <v>0</v>
      </c>
      <c r="R56" s="185">
        <f>Q56*30</f>
        <v>0</v>
      </c>
      <c r="S56" s="188"/>
    </row>
    <row r="57" spans="1:19" ht="15" thickBot="1">
      <c r="A57" s="32"/>
      <c r="B57" s="97"/>
      <c r="C57" s="187" t="s">
        <v>93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357"/>
      <c r="N57" s="357"/>
      <c r="O57" s="357" t="s">
        <v>35</v>
      </c>
      <c r="P57" s="184">
        <f t="shared" si="7"/>
        <v>0</v>
      </c>
      <c r="Q57" s="25">
        <f t="shared" si="7"/>
        <v>0</v>
      </c>
      <c r="R57" s="185">
        <f>Q57*30</f>
        <v>0</v>
      </c>
      <c r="S57" s="190"/>
    </row>
    <row r="58" spans="1:19" ht="15.75" thickBot="1">
      <c r="A58" s="191"/>
      <c r="B58" s="192"/>
      <c r="C58" s="193"/>
      <c r="D58" s="194"/>
      <c r="E58" s="194"/>
      <c r="F58" s="194"/>
      <c r="G58" s="194"/>
      <c r="H58" s="194"/>
      <c r="I58" s="194"/>
      <c r="J58" s="194"/>
      <c r="K58" s="194"/>
      <c r="L58" s="194"/>
      <c r="M58" s="345"/>
      <c r="N58" s="345"/>
      <c r="O58" s="345"/>
      <c r="P58" s="195">
        <f t="shared" si="7"/>
        <v>0</v>
      </c>
      <c r="Q58" s="196">
        <f t="shared" si="7"/>
        <v>0</v>
      </c>
      <c r="R58" s="185">
        <f>Q58*30</f>
        <v>0</v>
      </c>
      <c r="S58" s="197"/>
    </row>
    <row r="59" spans="1:19" ht="15.75" customHeight="1" thickBot="1">
      <c r="A59" s="198"/>
      <c r="B59" s="199"/>
      <c r="C59" s="200" t="s">
        <v>94</v>
      </c>
      <c r="D59" s="201">
        <f>SUM(D55:D58)</f>
        <v>0</v>
      </c>
      <c r="E59" s="202"/>
      <c r="F59" s="202"/>
      <c r="G59" s="201">
        <f>SUM(G55:G58)</f>
        <v>0</v>
      </c>
      <c r="H59" s="202"/>
      <c r="I59" s="202"/>
      <c r="J59" s="201">
        <f>SUM(J55:J58)</f>
        <v>0</v>
      </c>
      <c r="K59" s="202"/>
      <c r="L59" s="202"/>
      <c r="M59" s="358">
        <f>SUM(M55:M58)</f>
        <v>0</v>
      </c>
      <c r="N59" s="359"/>
      <c r="O59" s="359"/>
      <c r="P59" s="205">
        <f t="shared" si="7"/>
        <v>0</v>
      </c>
      <c r="Q59" s="206">
        <f t="shared" si="7"/>
        <v>0</v>
      </c>
      <c r="R59" s="205">
        <f>Q59*30</f>
        <v>0</v>
      </c>
      <c r="S59" s="207">
        <f>SUM(S55:S58)</f>
        <v>0</v>
      </c>
    </row>
    <row r="60" spans="1:19" ht="17.25" thickBot="1" thickTop="1">
      <c r="A60" s="411" t="s">
        <v>166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2"/>
    </row>
    <row r="61" spans="1:19" ht="15.75" thickTop="1">
      <c r="A61" s="413" t="s">
        <v>96</v>
      </c>
      <c r="B61" s="208">
        <f aca="true" t="shared" si="8" ref="B61:B66">(Q61/120)*100</f>
        <v>16.666666666666664</v>
      </c>
      <c r="C61" s="209" t="s">
        <v>21</v>
      </c>
      <c r="D61" s="210">
        <f>D15</f>
        <v>74</v>
      </c>
      <c r="E61" s="210">
        <f>E16</f>
        <v>20</v>
      </c>
      <c r="F61" s="208"/>
      <c r="G61" s="210">
        <f>G15</f>
        <v>0</v>
      </c>
      <c r="H61" s="210">
        <f>H16</f>
        <v>0</v>
      </c>
      <c r="I61" s="208"/>
      <c r="J61" s="210">
        <f>J15</f>
        <v>0</v>
      </c>
      <c r="K61" s="210">
        <f>K16</f>
        <v>0</v>
      </c>
      <c r="L61" s="208"/>
      <c r="M61" s="210">
        <f>M15</f>
        <v>0</v>
      </c>
      <c r="N61" s="210">
        <f>N16</f>
        <v>0</v>
      </c>
      <c r="O61" s="208"/>
      <c r="P61" s="210">
        <f>P15</f>
        <v>74</v>
      </c>
      <c r="Q61" s="210">
        <f>Q16</f>
        <v>20</v>
      </c>
      <c r="R61" s="211">
        <f aca="true" t="shared" si="9" ref="R61:R68">Q61*30</f>
        <v>600</v>
      </c>
      <c r="S61" s="212">
        <f>S15</f>
        <v>0</v>
      </c>
    </row>
    <row r="62" spans="1:19" ht="15.75" thickBot="1">
      <c r="A62" s="414"/>
      <c r="B62" s="73">
        <f t="shared" si="8"/>
        <v>8.333333333333332</v>
      </c>
      <c r="C62" s="213" t="s">
        <v>38</v>
      </c>
      <c r="D62" s="214">
        <f>D22</f>
        <v>36</v>
      </c>
      <c r="E62" s="214">
        <f>E23</f>
        <v>10</v>
      </c>
      <c r="F62" s="214"/>
      <c r="G62" s="214">
        <f>G22</f>
        <v>0</v>
      </c>
      <c r="H62" s="214">
        <f>H23</f>
        <v>0</v>
      </c>
      <c r="I62" s="214"/>
      <c r="J62" s="214">
        <f>J22</f>
        <v>0</v>
      </c>
      <c r="K62" s="214">
        <f>K23</f>
        <v>0</v>
      </c>
      <c r="L62" s="214"/>
      <c r="M62" s="214">
        <f>M22</f>
        <v>0</v>
      </c>
      <c r="N62" s="214">
        <f>N23</f>
        <v>0</v>
      </c>
      <c r="O62" s="214"/>
      <c r="P62" s="214">
        <f>P22</f>
        <v>36</v>
      </c>
      <c r="Q62" s="214">
        <f>Q23</f>
        <v>10</v>
      </c>
      <c r="R62" s="185">
        <f t="shared" si="9"/>
        <v>300</v>
      </c>
      <c r="S62" s="215">
        <f>S16</f>
        <v>0</v>
      </c>
    </row>
    <row r="63" spans="1:19" ht="15.75" thickBot="1">
      <c r="A63" s="414"/>
      <c r="B63" s="216">
        <f t="shared" si="8"/>
        <v>25</v>
      </c>
      <c r="C63" s="217" t="s">
        <v>49</v>
      </c>
      <c r="D63" s="218">
        <f>SUM(D61:D62)</f>
        <v>110</v>
      </c>
      <c r="E63" s="218">
        <f>SUM(E61:E62)</f>
        <v>30</v>
      </c>
      <c r="F63" s="219"/>
      <c r="G63" s="218">
        <f>SUM(G61:G62)</f>
        <v>0</v>
      </c>
      <c r="H63" s="218">
        <f>SUM(H61:H62)</f>
        <v>0</v>
      </c>
      <c r="I63" s="219"/>
      <c r="J63" s="218">
        <f>SUM(J61:J62)</f>
        <v>0</v>
      </c>
      <c r="K63" s="218">
        <f>SUM(K61:K62)</f>
        <v>0</v>
      </c>
      <c r="L63" s="219"/>
      <c r="M63" s="218">
        <f>SUM(M61:M62)</f>
        <v>0</v>
      </c>
      <c r="N63" s="218">
        <f>SUM(N61:N62)</f>
        <v>0</v>
      </c>
      <c r="O63" s="219"/>
      <c r="P63" s="218">
        <f>SUM(P61:P62)</f>
        <v>110</v>
      </c>
      <c r="Q63" s="218">
        <f>SUM(Q61:Q62)</f>
        <v>30</v>
      </c>
      <c r="R63" s="220">
        <f t="shared" si="9"/>
        <v>900</v>
      </c>
      <c r="S63" s="221">
        <f>SUM(S61:S62)</f>
        <v>0</v>
      </c>
    </row>
    <row r="64" spans="1:19" ht="15">
      <c r="A64" s="414"/>
      <c r="B64" s="222">
        <f t="shared" si="8"/>
        <v>16.666666666666664</v>
      </c>
      <c r="C64" s="223" t="s">
        <v>50</v>
      </c>
      <c r="D64" s="224">
        <f>D35</f>
        <v>0</v>
      </c>
      <c r="E64" s="224">
        <f>E36</f>
        <v>0</v>
      </c>
      <c r="F64" s="224"/>
      <c r="G64" s="224">
        <f>G35</f>
        <v>72</v>
      </c>
      <c r="H64" s="224">
        <f>H36</f>
        <v>20</v>
      </c>
      <c r="I64" s="224"/>
      <c r="J64" s="224">
        <f>J35</f>
        <v>0</v>
      </c>
      <c r="K64" s="224">
        <f>K36</f>
        <v>0</v>
      </c>
      <c r="L64" s="224"/>
      <c r="M64" s="224">
        <f>M35</f>
        <v>0</v>
      </c>
      <c r="N64" s="224">
        <f>N36</f>
        <v>0</v>
      </c>
      <c r="O64" s="224"/>
      <c r="P64" s="224">
        <f>P35</f>
        <v>72</v>
      </c>
      <c r="Q64" s="224">
        <f>Q36</f>
        <v>20</v>
      </c>
      <c r="R64" s="225">
        <f t="shared" si="9"/>
        <v>600</v>
      </c>
      <c r="S64" s="226">
        <f>S18</f>
        <v>0</v>
      </c>
    </row>
    <row r="65" spans="1:19" ht="15">
      <c r="A65" s="414"/>
      <c r="B65" s="222">
        <f t="shared" si="8"/>
        <v>41.66666666666667</v>
      </c>
      <c r="C65" s="227" t="s">
        <v>97</v>
      </c>
      <c r="D65" s="69">
        <f>D47</f>
        <v>0</v>
      </c>
      <c r="E65" s="69">
        <f>E48</f>
        <v>0</v>
      </c>
      <c r="F65" s="69"/>
      <c r="G65" s="69">
        <f>G47</f>
        <v>38</v>
      </c>
      <c r="H65" s="69">
        <f>H48</f>
        <v>10</v>
      </c>
      <c r="I65" s="69"/>
      <c r="J65" s="69">
        <f>J47</f>
        <v>110</v>
      </c>
      <c r="K65" s="69">
        <f>K48</f>
        <v>30</v>
      </c>
      <c r="L65" s="69"/>
      <c r="M65" s="69">
        <f>M47+M49</f>
        <v>37</v>
      </c>
      <c r="N65" s="69">
        <f>N48+N49</f>
        <v>10</v>
      </c>
      <c r="O65" s="69"/>
      <c r="P65" s="39">
        <f>P47+P49</f>
        <v>175</v>
      </c>
      <c r="Q65" s="39">
        <f>Q48+Q49</f>
        <v>50</v>
      </c>
      <c r="R65" s="43">
        <f t="shared" si="9"/>
        <v>1500</v>
      </c>
      <c r="S65" s="228">
        <f>S19</f>
        <v>0</v>
      </c>
    </row>
    <row r="66" spans="1:19" ht="15">
      <c r="A66" s="414"/>
      <c r="B66" s="222">
        <f t="shared" si="8"/>
        <v>16.666666666666664</v>
      </c>
      <c r="C66" s="227" t="s">
        <v>98</v>
      </c>
      <c r="D66" s="69"/>
      <c r="E66" s="69"/>
      <c r="F66" s="69"/>
      <c r="G66" s="69"/>
      <c r="H66" s="69"/>
      <c r="I66" s="69"/>
      <c r="J66" s="69"/>
      <c r="K66" s="69"/>
      <c r="L66" s="69"/>
      <c r="M66" s="69">
        <f>M50</f>
        <v>73</v>
      </c>
      <c r="N66" s="69">
        <f>N50</f>
        <v>20</v>
      </c>
      <c r="O66" s="69"/>
      <c r="P66" s="39">
        <f>P50</f>
        <v>73</v>
      </c>
      <c r="Q66" s="39">
        <f>Q50</f>
        <v>20</v>
      </c>
      <c r="R66" s="43">
        <f t="shared" si="9"/>
        <v>600</v>
      </c>
      <c r="S66" s="228">
        <f>S20</f>
        <v>0</v>
      </c>
    </row>
    <row r="67" spans="1:19" ht="15">
      <c r="A67" s="414"/>
      <c r="B67" s="222"/>
      <c r="C67" s="227" t="s">
        <v>90</v>
      </c>
      <c r="D67" s="69">
        <f>D59</f>
        <v>0</v>
      </c>
      <c r="E67" s="69"/>
      <c r="F67" s="69"/>
      <c r="G67" s="69">
        <f>G59</f>
        <v>0</v>
      </c>
      <c r="H67" s="69"/>
      <c r="I67" s="69"/>
      <c r="J67" s="69">
        <f>J59</f>
        <v>0</v>
      </c>
      <c r="K67" s="69"/>
      <c r="L67" s="69"/>
      <c r="M67" s="69">
        <f>M59</f>
        <v>0</v>
      </c>
      <c r="N67" s="69"/>
      <c r="O67" s="69"/>
      <c r="P67" s="69">
        <f>P59</f>
        <v>0</v>
      </c>
      <c r="Q67" s="69"/>
      <c r="R67" s="43">
        <f t="shared" si="9"/>
        <v>0</v>
      </c>
      <c r="S67" s="228">
        <f>S21</f>
        <v>0</v>
      </c>
    </row>
    <row r="68" spans="1:19" ht="15.75" thickBot="1">
      <c r="A68" s="415"/>
      <c r="B68" s="229">
        <f>B61+B62+B64+B65+B66</f>
        <v>100</v>
      </c>
      <c r="C68" s="230" t="s">
        <v>99</v>
      </c>
      <c r="D68" s="231">
        <f>SUM(D63:D67)</f>
        <v>110</v>
      </c>
      <c r="E68" s="231">
        <f>SUM(E63:E67)</f>
        <v>30</v>
      </c>
      <c r="F68" s="231"/>
      <c r="G68" s="231">
        <f>SUM(G63:G67)</f>
        <v>110</v>
      </c>
      <c r="H68" s="231">
        <f>SUM(H63:H67)</f>
        <v>30</v>
      </c>
      <c r="I68" s="231"/>
      <c r="J68" s="231">
        <f>SUM(J63:J67)</f>
        <v>110</v>
      </c>
      <c r="K68" s="231">
        <f>SUM(K63:K67)</f>
        <v>30</v>
      </c>
      <c r="L68" s="231"/>
      <c r="M68" s="231">
        <f>SUM(M63:M67)</f>
        <v>110</v>
      </c>
      <c r="N68" s="231">
        <f>SUM(N63:N67)</f>
        <v>30</v>
      </c>
      <c r="O68" s="232"/>
      <c r="P68" s="231">
        <f>SUM(P63:P67)</f>
        <v>430</v>
      </c>
      <c r="Q68" s="231">
        <f>SUM(Q63:Q67)</f>
        <v>120</v>
      </c>
      <c r="R68" s="233">
        <f t="shared" si="9"/>
        <v>3600</v>
      </c>
      <c r="S68" s="234">
        <f>SUM(S63:S67)</f>
        <v>0</v>
      </c>
    </row>
    <row r="69" spans="1:19" ht="17.25" thickBot="1" thickTop="1">
      <c r="A69" s="235"/>
      <c r="B69" s="416" t="s">
        <v>100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</row>
    <row r="70" spans="1:19" ht="16.5" thickBot="1" thickTop="1">
      <c r="A70" s="236"/>
      <c r="B70" s="237"/>
      <c r="C70" s="238" t="s">
        <v>101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40" t="s">
        <v>102</v>
      </c>
      <c r="Q70" s="241"/>
      <c r="R70" s="236"/>
      <c r="S70" s="236"/>
    </row>
    <row r="71" spans="1:19" ht="15">
      <c r="A71" s="236"/>
      <c r="B71" s="237"/>
      <c r="C71" s="242" t="s">
        <v>103</v>
      </c>
      <c r="D71" s="243"/>
      <c r="E71" s="243"/>
      <c r="F71" s="244">
        <f>SUM(D75:E75)</f>
        <v>6</v>
      </c>
      <c r="G71" s="243"/>
      <c r="H71" s="243"/>
      <c r="I71" s="244">
        <f>SUM(G75:H75)</f>
        <v>6</v>
      </c>
      <c r="J71" s="243"/>
      <c r="K71" s="243"/>
      <c r="L71" s="244">
        <f>SUM(J75:K75)</f>
        <v>0</v>
      </c>
      <c r="M71" s="243"/>
      <c r="N71" s="243"/>
      <c r="O71" s="244">
        <f>SUM(M75:N75)</f>
        <v>0</v>
      </c>
      <c r="P71" s="245">
        <f>F71+I71+L71+O71</f>
        <v>12</v>
      </c>
      <c r="Q71" s="236"/>
      <c r="R71" s="236"/>
      <c r="S71" s="236"/>
    </row>
    <row r="72" spans="1:19" ht="15">
      <c r="A72" s="236"/>
      <c r="B72" s="237"/>
      <c r="C72" s="246" t="s">
        <v>104</v>
      </c>
      <c r="D72" s="243"/>
      <c r="E72" s="243"/>
      <c r="F72" s="244">
        <f>SUM(D76:E76)</f>
        <v>2</v>
      </c>
      <c r="G72" s="243"/>
      <c r="H72" s="243"/>
      <c r="I72" s="244">
        <f>SUM(G76:H76)</f>
        <v>5</v>
      </c>
      <c r="J72" s="243"/>
      <c r="K72" s="243"/>
      <c r="L72" s="244">
        <f>SUM(J76:K76)</f>
        <v>4</v>
      </c>
      <c r="M72" s="243"/>
      <c r="N72" s="243"/>
      <c r="O72" s="244">
        <f>SUM(M76:N76)</f>
        <v>1</v>
      </c>
      <c r="P72" s="245">
        <f>F72+I72+L72+O72</f>
        <v>12</v>
      </c>
      <c r="Q72" s="236"/>
      <c r="R72" s="236"/>
      <c r="S72" s="236"/>
    </row>
    <row r="73" spans="1:19" ht="15.75" thickBot="1">
      <c r="A73" s="236"/>
      <c r="B73" s="237"/>
      <c r="C73" s="247" t="s">
        <v>105</v>
      </c>
      <c r="D73" s="248"/>
      <c r="E73" s="249"/>
      <c r="F73" s="250">
        <f>SUM(F71:F72)</f>
        <v>8</v>
      </c>
      <c r="G73" s="251"/>
      <c r="H73" s="252"/>
      <c r="I73" s="250">
        <f>SUM(I71:I72)</f>
        <v>11</v>
      </c>
      <c r="J73" s="251"/>
      <c r="K73" s="252"/>
      <c r="L73" s="250">
        <f>SUM(L71:L72)</f>
        <v>4</v>
      </c>
      <c r="M73" s="251"/>
      <c r="N73" s="252"/>
      <c r="O73" s="250">
        <f>SUM(O71:O72)</f>
        <v>1</v>
      </c>
      <c r="P73" s="253">
        <f>F73+I73+L73+O73</f>
        <v>24</v>
      </c>
      <c r="Q73" s="236"/>
      <c r="R73" s="236"/>
      <c r="S73" s="236"/>
    </row>
    <row r="74" spans="1:19" ht="15" thickTop="1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</row>
    <row r="75" spans="1:19" ht="15" hidden="1">
      <c r="A75" s="254"/>
      <c r="B75" s="254"/>
      <c r="C75" s="254"/>
      <c r="D75" s="255">
        <f>COUNTIF(F8:F58,"F")</f>
        <v>6</v>
      </c>
      <c r="E75" s="256">
        <f>COUNTIF(F8:F58,"F(Z)")</f>
        <v>0</v>
      </c>
      <c r="F75" s="254"/>
      <c r="G75" s="257">
        <f>COUNTIF(I8:I58,"F")</f>
        <v>6</v>
      </c>
      <c r="H75" s="258">
        <f>COUNTIF(I8:I58,"F(Z)")</f>
        <v>0</v>
      </c>
      <c r="I75" s="254"/>
      <c r="J75" s="257">
        <f>COUNTIF(L8:L58,"F")</f>
        <v>0</v>
      </c>
      <c r="K75" s="258">
        <f>COUNTIF(L8:L58,"F(Z)")</f>
        <v>0</v>
      </c>
      <c r="L75" s="254"/>
      <c r="M75" s="257">
        <f>COUNTIF(O8:O58,"F")</f>
        <v>0</v>
      </c>
      <c r="N75" s="258">
        <f>COUNTIF(O8:O58,"F(Z)")</f>
        <v>0</v>
      </c>
      <c r="O75" s="254"/>
      <c r="P75" s="254"/>
      <c r="Q75" s="254"/>
      <c r="R75" s="254"/>
      <c r="S75" s="254"/>
    </row>
    <row r="76" spans="1:19" ht="15" hidden="1">
      <c r="A76" s="254"/>
      <c r="B76" s="254"/>
      <c r="C76" s="254"/>
      <c r="D76" s="259">
        <f>COUNTIF(F8:F58,"V")</f>
        <v>2</v>
      </c>
      <c r="E76" s="260">
        <f>COUNTIF(F8:F58,"V(Z)")</f>
        <v>0</v>
      </c>
      <c r="F76" s="254"/>
      <c r="G76" s="261">
        <f>COUNTIF(I8:I58,"V")</f>
        <v>5</v>
      </c>
      <c r="H76" s="262">
        <f>COUNTIF(I8:I58,"V(Z)")</f>
        <v>0</v>
      </c>
      <c r="I76" s="254"/>
      <c r="J76" s="261">
        <f>COUNTIF(L8:L58,"V")</f>
        <v>1</v>
      </c>
      <c r="K76" s="262">
        <f>COUNTIF(L8:L58,"V(Z)")</f>
        <v>3</v>
      </c>
      <c r="L76" s="254"/>
      <c r="M76" s="261">
        <f>COUNTIF(O8:O58,"V")</f>
        <v>1</v>
      </c>
      <c r="N76" s="262">
        <f>COUNTIF(O8:O58,"V(Z)")</f>
        <v>0</v>
      </c>
      <c r="O76" s="254"/>
      <c r="P76" s="254"/>
      <c r="Q76" s="254"/>
      <c r="R76" s="254"/>
      <c r="S76" s="254"/>
    </row>
    <row r="77" spans="1:19" ht="18">
      <c r="A77" s="254"/>
      <c r="B77" s="254"/>
      <c r="C77" s="265" t="s">
        <v>106</v>
      </c>
      <c r="D77" s="308"/>
      <c r="E77" s="308"/>
      <c r="F77" s="263"/>
      <c r="G77" s="309"/>
      <c r="H77" s="309"/>
      <c r="I77" s="263"/>
      <c r="J77" s="309"/>
      <c r="K77" s="309"/>
      <c r="L77" s="263"/>
      <c r="M77" s="309"/>
      <c r="N77" s="309"/>
      <c r="O77" s="254"/>
      <c r="P77" s="254"/>
      <c r="Q77" s="254"/>
      <c r="R77" s="254"/>
      <c r="S77" s="254"/>
    </row>
    <row r="78" spans="1:19" ht="16.5">
      <c r="A78" s="254"/>
      <c r="B78" s="266"/>
      <c r="C78" s="407" t="s">
        <v>107</v>
      </c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254"/>
      <c r="R78" s="254"/>
      <c r="S78" s="254"/>
    </row>
    <row r="79" spans="1:19" ht="16.5">
      <c r="A79" s="254"/>
      <c r="B79" s="266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254"/>
      <c r="R79" s="254"/>
      <c r="S79" s="254"/>
    </row>
  </sheetData>
  <sheetProtection/>
  <mergeCells count="21">
    <mergeCell ref="C79:P79"/>
    <mergeCell ref="C24:C25"/>
    <mergeCell ref="A60:S60"/>
    <mergeCell ref="A61:A68"/>
    <mergeCell ref="B69:S69"/>
    <mergeCell ref="R4:R6"/>
    <mergeCell ref="S4:S6"/>
    <mergeCell ref="D5:F5"/>
    <mergeCell ref="G5:I5"/>
    <mergeCell ref="J5:L5"/>
    <mergeCell ref="C78:P78"/>
    <mergeCell ref="Q4:Q6"/>
    <mergeCell ref="M5:O5"/>
    <mergeCell ref="C4:C5"/>
    <mergeCell ref="D4:O4"/>
    <mergeCell ref="P4:P6"/>
    <mergeCell ref="A1:S1"/>
    <mergeCell ref="A2:S2"/>
    <mergeCell ref="A3:S3"/>
    <mergeCell ref="A4:A6"/>
    <mergeCell ref="B4:B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9"/>
  <headerFooter alignWithMargins="0">
    <oddHeader>&amp;L&amp;"Arial,Félkövér"&amp;12Zrínyi Miklós Nemzetvédelmi Egyetem
   &amp;U Bolyai János Katonai Műszaki Kar&amp;R&amp;14 3.2e. sz. melléklet a Védelmi vezetéstechnikai rendszerszervező mesterképzési szak tantervéhez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8"/>
  <sheetViews>
    <sheetView tabSelected="1" zoomScale="75" zoomScaleNormal="75" zoomScalePageLayoutView="0" workbookViewId="0" topLeftCell="A1">
      <selection activeCell="O17" sqref="O17"/>
    </sheetView>
  </sheetViews>
  <sheetFormatPr defaultColWidth="8.8515625" defaultRowHeight="12.75"/>
  <cols>
    <col min="1" max="1" width="15.28125" style="0" customWidth="1"/>
    <col min="2" max="2" width="6.140625" style="0" customWidth="1"/>
    <col min="3" max="3" width="73.421875" style="0" customWidth="1"/>
    <col min="4" max="15" width="5.8515625" style="0" customWidth="1"/>
    <col min="16" max="16" width="8.140625" style="0" customWidth="1"/>
    <col min="17" max="17" width="7.421875" style="0" customWidth="1"/>
  </cols>
  <sheetData>
    <row r="1" spans="1:19" ht="18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.75">
      <c r="A2" s="396" t="s">
        <v>133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6.5" thickBot="1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4.25" thickBot="1" thickTop="1">
      <c r="A4" s="397" t="s">
        <v>3</v>
      </c>
      <c r="B4" s="400" t="s">
        <v>4</v>
      </c>
      <c r="C4" s="388" t="s">
        <v>5</v>
      </c>
      <c r="D4" s="390" t="s">
        <v>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 t="s">
        <v>7</v>
      </c>
      <c r="Q4" s="383" t="s">
        <v>8</v>
      </c>
      <c r="R4" s="383" t="s">
        <v>9</v>
      </c>
      <c r="S4" s="403" t="s">
        <v>10</v>
      </c>
    </row>
    <row r="5" spans="1:19" ht="27.75" customHeight="1" thickBot="1">
      <c r="A5" s="398"/>
      <c r="B5" s="401"/>
      <c r="C5" s="389"/>
      <c r="D5" s="406" t="s">
        <v>11</v>
      </c>
      <c r="E5" s="406"/>
      <c r="F5" s="406"/>
      <c r="G5" s="406" t="s">
        <v>12</v>
      </c>
      <c r="H5" s="406"/>
      <c r="I5" s="406"/>
      <c r="J5" s="406" t="s">
        <v>13</v>
      </c>
      <c r="K5" s="406"/>
      <c r="L5" s="406"/>
      <c r="M5" s="386" t="s">
        <v>134</v>
      </c>
      <c r="N5" s="387"/>
      <c r="O5" s="387"/>
      <c r="P5" s="393"/>
      <c r="Q5" s="384"/>
      <c r="R5" s="384"/>
      <c r="S5" s="404"/>
    </row>
    <row r="6" spans="1:21" ht="86.25" thickBot="1">
      <c r="A6" s="399"/>
      <c r="B6" s="402"/>
      <c r="C6" s="1" t="s">
        <v>15</v>
      </c>
      <c r="D6" s="2" t="s">
        <v>16</v>
      </c>
      <c r="E6" s="3" t="s">
        <v>17</v>
      </c>
      <c r="F6" s="4" t="s">
        <v>18</v>
      </c>
      <c r="G6" s="2" t="s">
        <v>16</v>
      </c>
      <c r="H6" s="5" t="s">
        <v>17</v>
      </c>
      <c r="I6" s="6" t="s">
        <v>18</v>
      </c>
      <c r="J6" s="2" t="s">
        <v>16</v>
      </c>
      <c r="K6" s="5" t="s">
        <v>17</v>
      </c>
      <c r="L6" s="6" t="s">
        <v>18</v>
      </c>
      <c r="M6" s="7" t="s">
        <v>16</v>
      </c>
      <c r="N6" s="8" t="s">
        <v>17</v>
      </c>
      <c r="O6" s="9" t="s">
        <v>18</v>
      </c>
      <c r="P6" s="394"/>
      <c r="Q6" s="385"/>
      <c r="R6" s="385"/>
      <c r="S6" s="405"/>
      <c r="T6" s="10" t="s">
        <v>19</v>
      </c>
      <c r="U6" s="10" t="s">
        <v>20</v>
      </c>
    </row>
    <row r="7" spans="1:19" ht="15">
      <c r="A7" s="11" t="s">
        <v>11</v>
      </c>
      <c r="B7" s="12"/>
      <c r="C7" s="13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14"/>
      <c r="N7" s="14"/>
      <c r="O7" s="14"/>
      <c r="P7" s="12"/>
      <c r="Q7" s="12"/>
      <c r="R7" s="12"/>
      <c r="S7" s="15"/>
    </row>
    <row r="8" spans="1:19" ht="15">
      <c r="A8" s="16" t="s">
        <v>22</v>
      </c>
      <c r="B8" s="17" t="s">
        <v>23</v>
      </c>
      <c r="C8" s="18" t="s">
        <v>24</v>
      </c>
      <c r="D8" s="17">
        <v>14</v>
      </c>
      <c r="E8" s="19">
        <v>4</v>
      </c>
      <c r="F8" s="20" t="s">
        <v>25</v>
      </c>
      <c r="G8" s="21"/>
      <c r="H8" s="21"/>
      <c r="I8" s="22"/>
      <c r="J8" s="21"/>
      <c r="K8" s="21"/>
      <c r="L8" s="22"/>
      <c r="M8" s="23"/>
      <c r="N8" s="23"/>
      <c r="O8" s="23"/>
      <c r="P8" s="24">
        <f aca="true" t="shared" si="0" ref="P8:Q14">D8+G8+J8+M8</f>
        <v>14</v>
      </c>
      <c r="Q8" s="25">
        <f t="shared" si="0"/>
        <v>4</v>
      </c>
      <c r="R8" s="24">
        <f aca="true" t="shared" si="1" ref="R8:R14">Q8*30</f>
        <v>120</v>
      </c>
      <c r="S8" s="26"/>
    </row>
    <row r="9" spans="1:19" ht="15">
      <c r="A9" s="16" t="s">
        <v>26</v>
      </c>
      <c r="B9" s="27" t="s">
        <v>23</v>
      </c>
      <c r="C9" s="28" t="s">
        <v>27</v>
      </c>
      <c r="D9" s="27">
        <v>8</v>
      </c>
      <c r="E9" s="29">
        <v>2</v>
      </c>
      <c r="F9" s="30" t="s">
        <v>28</v>
      </c>
      <c r="G9" s="21"/>
      <c r="H9" s="21"/>
      <c r="I9" s="22"/>
      <c r="J9" s="21"/>
      <c r="K9" s="21"/>
      <c r="L9" s="22"/>
      <c r="M9" s="23"/>
      <c r="N9" s="23"/>
      <c r="O9" s="23"/>
      <c r="P9" s="24">
        <f t="shared" si="0"/>
        <v>8</v>
      </c>
      <c r="Q9" s="25">
        <f t="shared" si="0"/>
        <v>2</v>
      </c>
      <c r="R9" s="24">
        <f t="shared" si="1"/>
        <v>60</v>
      </c>
      <c r="S9" s="26"/>
    </row>
    <row r="10" spans="1:19" ht="15">
      <c r="A10" s="16" t="s">
        <v>29</v>
      </c>
      <c r="B10" s="27" t="s">
        <v>23</v>
      </c>
      <c r="C10" s="28" t="s">
        <v>30</v>
      </c>
      <c r="D10" s="27">
        <v>22</v>
      </c>
      <c r="E10" s="29">
        <v>6</v>
      </c>
      <c r="F10" s="30" t="s">
        <v>25</v>
      </c>
      <c r="G10" s="21"/>
      <c r="H10" s="21"/>
      <c r="I10" s="22"/>
      <c r="J10" s="21"/>
      <c r="K10" s="21"/>
      <c r="L10" s="22"/>
      <c r="M10" s="23"/>
      <c r="N10" s="23"/>
      <c r="O10" s="23"/>
      <c r="P10" s="24">
        <f t="shared" si="0"/>
        <v>22</v>
      </c>
      <c r="Q10" s="25">
        <f t="shared" si="0"/>
        <v>6</v>
      </c>
      <c r="R10" s="24">
        <f t="shared" si="1"/>
        <v>180</v>
      </c>
      <c r="S10" s="26"/>
    </row>
    <row r="11" spans="1:19" ht="15">
      <c r="A11" s="31" t="s">
        <v>31</v>
      </c>
      <c r="B11" s="27" t="s">
        <v>23</v>
      </c>
      <c r="C11" s="28" t="s">
        <v>32</v>
      </c>
      <c r="D11" s="27">
        <v>12</v>
      </c>
      <c r="E11" s="29">
        <v>3</v>
      </c>
      <c r="F11" s="30" t="s">
        <v>25</v>
      </c>
      <c r="G11" s="21"/>
      <c r="H11" s="21"/>
      <c r="I11" s="22"/>
      <c r="J11" s="21"/>
      <c r="K11" s="21"/>
      <c r="L11" s="22"/>
      <c r="M11" s="23"/>
      <c r="N11" s="23"/>
      <c r="O11" s="23"/>
      <c r="P11" s="24">
        <f t="shared" si="0"/>
        <v>12</v>
      </c>
      <c r="Q11" s="25">
        <f t="shared" si="0"/>
        <v>3</v>
      </c>
      <c r="R11" s="24">
        <f t="shared" si="1"/>
        <v>90</v>
      </c>
      <c r="S11" s="26"/>
    </row>
    <row r="12" spans="1:19" ht="15">
      <c r="A12" s="16" t="s">
        <v>33</v>
      </c>
      <c r="B12" s="27" t="s">
        <v>23</v>
      </c>
      <c r="C12" s="28" t="s">
        <v>34</v>
      </c>
      <c r="D12" s="27">
        <v>18</v>
      </c>
      <c r="E12" s="29">
        <v>5</v>
      </c>
      <c r="F12" s="30" t="s">
        <v>35</v>
      </c>
      <c r="G12" s="21"/>
      <c r="H12" s="21"/>
      <c r="I12" s="22"/>
      <c r="J12" s="21"/>
      <c r="K12" s="21"/>
      <c r="L12" s="22"/>
      <c r="M12" s="23"/>
      <c r="N12" s="23"/>
      <c r="O12" s="23"/>
      <c r="P12" s="24">
        <f t="shared" si="0"/>
        <v>18</v>
      </c>
      <c r="Q12" s="25">
        <f t="shared" si="0"/>
        <v>5</v>
      </c>
      <c r="R12" s="24">
        <f t="shared" si="1"/>
        <v>150</v>
      </c>
      <c r="S12" s="26"/>
    </row>
    <row r="13" spans="1:19" ht="15">
      <c r="A13" s="32"/>
      <c r="B13" s="33"/>
      <c r="C13" s="34"/>
      <c r="D13" s="21"/>
      <c r="E13" s="21"/>
      <c r="F13" s="35"/>
      <c r="G13" s="21"/>
      <c r="H13" s="21"/>
      <c r="I13" s="35"/>
      <c r="J13" s="21"/>
      <c r="K13" s="21"/>
      <c r="L13" s="22"/>
      <c r="M13" s="23"/>
      <c r="N13" s="23"/>
      <c r="O13" s="23"/>
      <c r="P13" s="24">
        <f t="shared" si="0"/>
        <v>0</v>
      </c>
      <c r="Q13" s="25">
        <f t="shared" si="0"/>
        <v>0</v>
      </c>
      <c r="R13" s="24">
        <f t="shared" si="1"/>
        <v>0</v>
      </c>
      <c r="S13" s="26"/>
    </row>
    <row r="14" spans="1:19" ht="15">
      <c r="A14" s="32"/>
      <c r="B14" s="33"/>
      <c r="C14" s="34"/>
      <c r="D14" s="21"/>
      <c r="E14" s="21"/>
      <c r="F14" s="22"/>
      <c r="G14" s="21"/>
      <c r="H14" s="21"/>
      <c r="I14" s="22"/>
      <c r="J14" s="21"/>
      <c r="K14" s="21"/>
      <c r="L14" s="22"/>
      <c r="M14" s="23"/>
      <c r="N14" s="23"/>
      <c r="O14" s="23"/>
      <c r="P14" s="24">
        <f t="shared" si="0"/>
        <v>0</v>
      </c>
      <c r="Q14" s="25">
        <f t="shared" si="0"/>
        <v>0</v>
      </c>
      <c r="R14" s="24">
        <f t="shared" si="1"/>
        <v>0</v>
      </c>
      <c r="S14" s="26"/>
    </row>
    <row r="15" spans="1:19" ht="15">
      <c r="A15" s="36"/>
      <c r="B15" s="37"/>
      <c r="C15" s="38" t="s">
        <v>36</v>
      </c>
      <c r="D15" s="39">
        <f>SUM(D8:D14)</f>
        <v>74</v>
      </c>
      <c r="E15" s="39"/>
      <c r="F15" s="40"/>
      <c r="G15" s="39">
        <f>SUM(G8:G14)</f>
        <v>0</v>
      </c>
      <c r="H15" s="39"/>
      <c r="I15" s="40"/>
      <c r="J15" s="39">
        <f>SUM(J8:J14)</f>
        <v>0</v>
      </c>
      <c r="K15" s="39"/>
      <c r="L15" s="40"/>
      <c r="M15" s="41">
        <f>SUM(M8:M14)</f>
        <v>0</v>
      </c>
      <c r="N15" s="41"/>
      <c r="O15" s="42"/>
      <c r="P15" s="43">
        <f>SUM(P8:P14)</f>
        <v>74</v>
      </c>
      <c r="Q15" s="40"/>
      <c r="R15" s="44">
        <f>SUM(R8:R14)</f>
        <v>600</v>
      </c>
      <c r="S15" s="45">
        <f>SUM(S8:S14)</f>
        <v>0</v>
      </c>
    </row>
    <row r="16" spans="1:19" ht="15.75" thickBot="1">
      <c r="A16" s="46"/>
      <c r="B16" s="47"/>
      <c r="C16" s="48" t="s">
        <v>37</v>
      </c>
      <c r="D16" s="49"/>
      <c r="E16" s="50">
        <f>SUM(E8:E14)</f>
        <v>20</v>
      </c>
      <c r="F16" s="49"/>
      <c r="G16" s="49"/>
      <c r="H16" s="50">
        <f>SUM(H8:H14)</f>
        <v>0</v>
      </c>
      <c r="I16" s="49"/>
      <c r="J16" s="49"/>
      <c r="K16" s="50">
        <f>SUM(K8:K14)</f>
        <v>0</v>
      </c>
      <c r="L16" s="49"/>
      <c r="M16" s="51"/>
      <c r="N16" s="52">
        <f>SUM(N8:N14)</f>
        <v>0</v>
      </c>
      <c r="O16" s="51"/>
      <c r="P16" s="53"/>
      <c r="Q16" s="54">
        <f>SUM(Q8:Q14)</f>
        <v>20</v>
      </c>
      <c r="R16" s="55"/>
      <c r="S16" s="56"/>
    </row>
    <row r="17" spans="1:19" ht="15">
      <c r="A17" s="57" t="s">
        <v>12</v>
      </c>
      <c r="B17" s="58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2"/>
      <c r="Q17" s="60"/>
      <c r="R17" s="60"/>
      <c r="S17" s="63"/>
    </row>
    <row r="18" spans="1:19" ht="14.25">
      <c r="A18" s="64" t="s">
        <v>39</v>
      </c>
      <c r="B18" s="17" t="s">
        <v>23</v>
      </c>
      <c r="C18" s="18" t="s">
        <v>40</v>
      </c>
      <c r="D18" s="17">
        <v>6</v>
      </c>
      <c r="E18" s="19">
        <v>2</v>
      </c>
      <c r="F18" s="20" t="s">
        <v>25</v>
      </c>
      <c r="G18" s="65"/>
      <c r="H18" s="65"/>
      <c r="I18" s="65"/>
      <c r="J18" s="65"/>
      <c r="K18" s="65"/>
      <c r="L18" s="65"/>
      <c r="M18" s="23"/>
      <c r="N18" s="23"/>
      <c r="O18" s="23"/>
      <c r="P18" s="24">
        <f aca="true" t="shared" si="2" ref="P18:Q21">D18+G18+J18+M18</f>
        <v>6</v>
      </c>
      <c r="Q18" s="25">
        <f t="shared" si="2"/>
        <v>2</v>
      </c>
      <c r="R18" s="24">
        <f>Q18*30</f>
        <v>60</v>
      </c>
      <c r="S18" s="26"/>
    </row>
    <row r="19" spans="1:19" ht="14.25">
      <c r="A19" s="31" t="s">
        <v>41</v>
      </c>
      <c r="B19" s="27" t="s">
        <v>23</v>
      </c>
      <c r="C19" s="28" t="s">
        <v>42</v>
      </c>
      <c r="D19" s="27">
        <v>16</v>
      </c>
      <c r="E19" s="29">
        <v>4</v>
      </c>
      <c r="F19" s="30" t="s">
        <v>35</v>
      </c>
      <c r="G19" s="65"/>
      <c r="H19" s="65"/>
      <c r="I19" s="65"/>
      <c r="J19" s="65"/>
      <c r="K19" s="65"/>
      <c r="L19" s="65"/>
      <c r="M19" s="23"/>
      <c r="N19" s="23"/>
      <c r="O19" s="23"/>
      <c r="P19" s="24">
        <f t="shared" si="2"/>
        <v>16</v>
      </c>
      <c r="Q19" s="25">
        <f t="shared" si="2"/>
        <v>4</v>
      </c>
      <c r="R19" s="24">
        <f>Q19*30</f>
        <v>120</v>
      </c>
      <c r="S19" s="26"/>
    </row>
    <row r="20" spans="1:19" ht="14.25">
      <c r="A20" s="31" t="s">
        <v>43</v>
      </c>
      <c r="B20" s="27" t="s">
        <v>23</v>
      </c>
      <c r="C20" s="28" t="s">
        <v>44</v>
      </c>
      <c r="D20" s="27">
        <v>6</v>
      </c>
      <c r="E20" s="29">
        <v>2</v>
      </c>
      <c r="F20" s="30" t="s">
        <v>25</v>
      </c>
      <c r="G20" s="65"/>
      <c r="H20" s="65"/>
      <c r="I20" s="65"/>
      <c r="J20" s="65"/>
      <c r="K20" s="65"/>
      <c r="L20" s="65"/>
      <c r="M20" s="23"/>
      <c r="N20" s="23"/>
      <c r="O20" s="23"/>
      <c r="P20" s="24">
        <f t="shared" si="2"/>
        <v>6</v>
      </c>
      <c r="Q20" s="25">
        <f t="shared" si="2"/>
        <v>2</v>
      </c>
      <c r="R20" s="24">
        <f>Q20*30</f>
        <v>60</v>
      </c>
      <c r="S20" s="26"/>
    </row>
    <row r="21" spans="1:19" ht="14.25">
      <c r="A21" s="66" t="s">
        <v>45</v>
      </c>
      <c r="B21" s="27" t="s">
        <v>23</v>
      </c>
      <c r="C21" s="67" t="s">
        <v>46</v>
      </c>
      <c r="D21" s="27">
        <v>8</v>
      </c>
      <c r="E21" s="29">
        <v>2</v>
      </c>
      <c r="F21" s="30" t="s">
        <v>25</v>
      </c>
      <c r="G21" s="65"/>
      <c r="H21" s="65"/>
      <c r="I21" s="68"/>
      <c r="J21" s="65"/>
      <c r="K21" s="65"/>
      <c r="L21" s="65"/>
      <c r="M21" s="23"/>
      <c r="N21" s="23"/>
      <c r="O21" s="23"/>
      <c r="P21" s="24">
        <f t="shared" si="2"/>
        <v>8</v>
      </c>
      <c r="Q21" s="25">
        <f t="shared" si="2"/>
        <v>2</v>
      </c>
      <c r="R21" s="24">
        <f>Q21*30</f>
        <v>60</v>
      </c>
      <c r="S21" s="26"/>
    </row>
    <row r="22" spans="1:19" ht="15">
      <c r="A22" s="36"/>
      <c r="B22" s="37"/>
      <c r="C22" s="38" t="s">
        <v>47</v>
      </c>
      <c r="D22" s="69">
        <f>SUM(D18:D21)</f>
        <v>36</v>
      </c>
      <c r="E22" s="40"/>
      <c r="F22" s="37"/>
      <c r="G22" s="69">
        <f>SUM(G18:G21)</f>
        <v>0</v>
      </c>
      <c r="H22" s="40"/>
      <c r="I22" s="37"/>
      <c r="J22" s="69">
        <f>SUM(J18:J21)</f>
        <v>0</v>
      </c>
      <c r="K22" s="40"/>
      <c r="L22" s="37"/>
      <c r="M22" s="70">
        <f>SUM(M18:M21)</f>
        <v>0</v>
      </c>
      <c r="N22" s="42"/>
      <c r="O22" s="23"/>
      <c r="P22" s="69">
        <f>SUM(P18:P21)</f>
        <v>36</v>
      </c>
      <c r="Q22" s="40"/>
      <c r="R22" s="71">
        <f>SUM(R18:R21)</f>
        <v>300</v>
      </c>
      <c r="S22" s="72">
        <f>SUM(S18:S21)</f>
        <v>0</v>
      </c>
    </row>
    <row r="23" spans="1:19" ht="15.75" thickBot="1">
      <c r="A23" s="46"/>
      <c r="B23" s="47"/>
      <c r="C23" s="48" t="s">
        <v>48</v>
      </c>
      <c r="D23" s="49"/>
      <c r="E23" s="73">
        <f>SUM(E18:E21)</f>
        <v>10</v>
      </c>
      <c r="F23" s="47"/>
      <c r="G23" s="49"/>
      <c r="H23" s="73">
        <f>SUM(H18:H21)</f>
        <v>0</v>
      </c>
      <c r="I23" s="47"/>
      <c r="J23" s="49"/>
      <c r="K23" s="73">
        <f>SUM(K18:K21)</f>
        <v>0</v>
      </c>
      <c r="L23" s="47"/>
      <c r="M23" s="51"/>
      <c r="N23" s="74">
        <f>SUM(N18:N21)</f>
        <v>0</v>
      </c>
      <c r="O23" s="75"/>
      <c r="P23" s="53"/>
      <c r="Q23" s="73">
        <f>SUM(Q18:Q21)</f>
        <v>10</v>
      </c>
      <c r="R23" s="49"/>
      <c r="S23" s="76"/>
    </row>
    <row r="24" spans="1:19" ht="15">
      <c r="A24" s="77"/>
      <c r="B24" s="78"/>
      <c r="C24" s="409" t="s">
        <v>49</v>
      </c>
      <c r="D24" s="79">
        <f>D15+D22</f>
        <v>110</v>
      </c>
      <c r="E24" s="80"/>
      <c r="F24" s="81"/>
      <c r="G24" s="79">
        <f>G15+G22</f>
        <v>0</v>
      </c>
      <c r="H24" s="80"/>
      <c r="I24" s="81"/>
      <c r="J24" s="79">
        <f>J15+J22</f>
        <v>0</v>
      </c>
      <c r="K24" s="80"/>
      <c r="L24" s="81"/>
      <c r="M24" s="82">
        <f>M15+M22</f>
        <v>0</v>
      </c>
      <c r="N24" s="83"/>
      <c r="O24" s="14"/>
      <c r="P24" s="79">
        <f>P15+P22</f>
        <v>110</v>
      </c>
      <c r="Q24" s="80"/>
      <c r="R24" s="79">
        <f>R15+R22</f>
        <v>900</v>
      </c>
      <c r="S24" s="84">
        <f>S15+S22</f>
        <v>0</v>
      </c>
    </row>
    <row r="25" spans="1:19" ht="15.75" thickBot="1">
      <c r="A25" s="85"/>
      <c r="B25" s="86"/>
      <c r="C25" s="410"/>
      <c r="D25" s="49"/>
      <c r="E25" s="50">
        <f>E16+E23</f>
        <v>30</v>
      </c>
      <c r="F25" s="47"/>
      <c r="G25" s="49"/>
      <c r="H25" s="50">
        <f>H16+H23</f>
        <v>0</v>
      </c>
      <c r="I25" s="47"/>
      <c r="J25" s="49"/>
      <c r="K25" s="50">
        <f>K16+K23</f>
        <v>0</v>
      </c>
      <c r="L25" s="47"/>
      <c r="M25" s="51"/>
      <c r="N25" s="52">
        <f>N16+N23</f>
        <v>0</v>
      </c>
      <c r="O25" s="75"/>
      <c r="P25" s="49"/>
      <c r="Q25" s="50">
        <f>Q16+Q23</f>
        <v>30</v>
      </c>
      <c r="R25" s="49"/>
      <c r="S25" s="76"/>
    </row>
    <row r="26" spans="1:19" ht="15">
      <c r="A26" s="57" t="s">
        <v>13</v>
      </c>
      <c r="B26" s="60"/>
      <c r="C26" s="59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1"/>
      <c r="O26" s="61"/>
      <c r="P26" s="60"/>
      <c r="Q26" s="60"/>
      <c r="R26" s="60"/>
      <c r="S26" s="63"/>
    </row>
    <row r="27" spans="1:19" ht="14.25">
      <c r="A27" s="16" t="s">
        <v>51</v>
      </c>
      <c r="B27" s="87" t="s">
        <v>23</v>
      </c>
      <c r="C27" s="88" t="s">
        <v>52</v>
      </c>
      <c r="D27" s="89"/>
      <c r="E27" s="89"/>
      <c r="F27" s="89"/>
      <c r="G27" s="89">
        <v>7</v>
      </c>
      <c r="H27" s="89">
        <v>2</v>
      </c>
      <c r="I27" s="89" t="s">
        <v>25</v>
      </c>
      <c r="J27" s="89"/>
      <c r="K27" s="89"/>
      <c r="L27" s="89"/>
      <c r="M27" s="90"/>
      <c r="N27" s="90"/>
      <c r="O27" s="90"/>
      <c r="P27" s="184">
        <f aca="true" t="shared" si="3" ref="P27:Q34">D27+G27+J27+M27</f>
        <v>7</v>
      </c>
      <c r="Q27" s="310">
        <f t="shared" si="3"/>
        <v>2</v>
      </c>
      <c r="R27" s="184">
        <f aca="true" t="shared" si="4" ref="R27:R34">Q27*30</f>
        <v>60</v>
      </c>
      <c r="S27" s="91"/>
    </row>
    <row r="28" spans="1:19" ht="14.25">
      <c r="A28" s="16" t="s">
        <v>53</v>
      </c>
      <c r="B28" s="87" t="s">
        <v>23</v>
      </c>
      <c r="C28" s="88" t="s">
        <v>54</v>
      </c>
      <c r="D28" s="89"/>
      <c r="E28" s="89"/>
      <c r="F28" s="89"/>
      <c r="G28" s="89">
        <v>11</v>
      </c>
      <c r="H28" s="89">
        <v>3</v>
      </c>
      <c r="I28" s="89" t="s">
        <v>55</v>
      </c>
      <c r="J28" s="89"/>
      <c r="K28" s="89"/>
      <c r="L28" s="89"/>
      <c r="M28" s="90"/>
      <c r="N28" s="90"/>
      <c r="O28" s="90"/>
      <c r="P28" s="184">
        <f t="shared" si="3"/>
        <v>11</v>
      </c>
      <c r="Q28" s="310">
        <f t="shared" si="3"/>
        <v>3</v>
      </c>
      <c r="R28" s="184">
        <f t="shared" si="4"/>
        <v>90</v>
      </c>
      <c r="S28" s="91"/>
    </row>
    <row r="29" spans="1:19" ht="14.25">
      <c r="A29" s="66" t="s">
        <v>56</v>
      </c>
      <c r="B29" s="87" t="s">
        <v>23</v>
      </c>
      <c r="C29" s="92" t="s">
        <v>57</v>
      </c>
      <c r="D29" s="89"/>
      <c r="E29" s="89"/>
      <c r="F29" s="89"/>
      <c r="G29" s="89">
        <v>7</v>
      </c>
      <c r="H29" s="89">
        <v>2</v>
      </c>
      <c r="I29" s="89" t="s">
        <v>25</v>
      </c>
      <c r="J29" s="89"/>
      <c r="K29" s="89"/>
      <c r="L29" s="89"/>
      <c r="M29" s="90"/>
      <c r="N29" s="90"/>
      <c r="O29" s="90"/>
      <c r="P29" s="184">
        <f t="shared" si="3"/>
        <v>7</v>
      </c>
      <c r="Q29" s="310">
        <f t="shared" si="3"/>
        <v>2</v>
      </c>
      <c r="R29" s="184">
        <f t="shared" si="4"/>
        <v>60</v>
      </c>
      <c r="S29" s="91"/>
    </row>
    <row r="30" spans="1:19" ht="14.25">
      <c r="A30" s="66" t="s">
        <v>58</v>
      </c>
      <c r="B30" s="87" t="s">
        <v>23</v>
      </c>
      <c r="C30" s="92" t="s">
        <v>59</v>
      </c>
      <c r="D30" s="93"/>
      <c r="E30" s="93"/>
      <c r="F30" s="93"/>
      <c r="G30" s="93">
        <v>11</v>
      </c>
      <c r="H30" s="93">
        <v>3</v>
      </c>
      <c r="I30" s="93" t="s">
        <v>55</v>
      </c>
      <c r="J30" s="93"/>
      <c r="K30" s="93"/>
      <c r="L30" s="93"/>
      <c r="M30" s="90"/>
      <c r="N30" s="90"/>
      <c r="O30" s="90"/>
      <c r="P30" s="184">
        <f t="shared" si="3"/>
        <v>11</v>
      </c>
      <c r="Q30" s="310">
        <f t="shared" si="3"/>
        <v>3</v>
      </c>
      <c r="R30" s="184">
        <f t="shared" si="4"/>
        <v>90</v>
      </c>
      <c r="S30" s="26"/>
    </row>
    <row r="31" spans="1:19" ht="14.25">
      <c r="A31" s="66" t="s">
        <v>60</v>
      </c>
      <c r="B31" s="87" t="s">
        <v>23</v>
      </c>
      <c r="C31" s="92" t="s">
        <v>61</v>
      </c>
      <c r="D31" s="93"/>
      <c r="E31" s="93"/>
      <c r="F31" s="93"/>
      <c r="G31" s="93">
        <v>15</v>
      </c>
      <c r="H31" s="93">
        <v>4</v>
      </c>
      <c r="I31" s="93" t="s">
        <v>55</v>
      </c>
      <c r="J31" s="93"/>
      <c r="K31" s="93"/>
      <c r="L31" s="93"/>
      <c r="M31" s="90"/>
      <c r="N31" s="90"/>
      <c r="O31" s="90"/>
      <c r="P31" s="184">
        <f t="shared" si="3"/>
        <v>15</v>
      </c>
      <c r="Q31" s="310">
        <f t="shared" si="3"/>
        <v>4</v>
      </c>
      <c r="R31" s="184">
        <f t="shared" si="4"/>
        <v>120</v>
      </c>
      <c r="S31" s="91"/>
    </row>
    <row r="32" spans="1:19" ht="14.25">
      <c r="A32" s="66" t="s">
        <v>62</v>
      </c>
      <c r="B32" s="87" t="s">
        <v>23</v>
      </c>
      <c r="C32" s="92" t="s">
        <v>63</v>
      </c>
      <c r="D32" s="93"/>
      <c r="E32" s="93"/>
      <c r="F32" s="93"/>
      <c r="G32" s="93">
        <v>6</v>
      </c>
      <c r="H32" s="93">
        <v>2</v>
      </c>
      <c r="I32" s="93" t="s">
        <v>25</v>
      </c>
      <c r="J32" s="93"/>
      <c r="K32" s="93"/>
      <c r="L32" s="93"/>
      <c r="M32" s="90"/>
      <c r="N32" s="90"/>
      <c r="O32" s="90"/>
      <c r="P32" s="184">
        <f t="shared" si="3"/>
        <v>6</v>
      </c>
      <c r="Q32" s="310">
        <f t="shared" si="3"/>
        <v>2</v>
      </c>
      <c r="R32" s="184">
        <f t="shared" si="4"/>
        <v>60</v>
      </c>
      <c r="S32" s="26"/>
    </row>
    <row r="33" spans="1:19" ht="14.25">
      <c r="A33" s="66" t="s">
        <v>64</v>
      </c>
      <c r="B33" s="87" t="s">
        <v>23</v>
      </c>
      <c r="C33" s="92" t="s">
        <v>65</v>
      </c>
      <c r="D33" s="93"/>
      <c r="E33" s="93"/>
      <c r="F33" s="93"/>
      <c r="G33" s="93">
        <v>15</v>
      </c>
      <c r="H33" s="93">
        <v>4</v>
      </c>
      <c r="I33" s="93" t="s">
        <v>55</v>
      </c>
      <c r="J33" s="93"/>
      <c r="K33" s="93"/>
      <c r="L33" s="93"/>
      <c r="M33" s="90"/>
      <c r="N33" s="90"/>
      <c r="O33" s="90"/>
      <c r="P33" s="184">
        <f t="shared" si="3"/>
        <v>15</v>
      </c>
      <c r="Q33" s="310">
        <f t="shared" si="3"/>
        <v>4</v>
      </c>
      <c r="R33" s="184">
        <f t="shared" si="4"/>
        <v>120</v>
      </c>
      <c r="S33" s="91"/>
    </row>
    <row r="34" spans="1:19" ht="14.25">
      <c r="A34" s="94"/>
      <c r="B34" s="9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184">
        <f t="shared" si="3"/>
        <v>0</v>
      </c>
      <c r="Q34" s="310">
        <f t="shared" si="3"/>
        <v>0</v>
      </c>
      <c r="R34" s="184">
        <f t="shared" si="4"/>
        <v>0</v>
      </c>
      <c r="S34" s="26"/>
    </row>
    <row r="35" spans="1:19" ht="14.25">
      <c r="A35" s="99"/>
      <c r="B35" s="100"/>
      <c r="C35" s="101" t="s">
        <v>66</v>
      </c>
      <c r="D35" s="102">
        <f>SUM(D27:D34)</f>
        <v>0</v>
      </c>
      <c r="E35" s="102"/>
      <c r="F35" s="103"/>
      <c r="G35" s="102">
        <f>SUM(G27:G34)</f>
        <v>72</v>
      </c>
      <c r="H35" s="102"/>
      <c r="I35" s="103"/>
      <c r="J35" s="102">
        <f>SUM(J27:J34)</f>
        <v>0</v>
      </c>
      <c r="K35" s="102"/>
      <c r="L35" s="103"/>
      <c r="M35" s="104">
        <f>SUM(M27:M34)</f>
        <v>0</v>
      </c>
      <c r="N35" s="98"/>
      <c r="O35" s="98"/>
      <c r="P35" s="102">
        <f>SUM(P27:P34)</f>
        <v>72</v>
      </c>
      <c r="Q35" s="311"/>
      <c r="R35" s="311">
        <f>SUM(R27:R34)</f>
        <v>600</v>
      </c>
      <c r="S35" s="105">
        <f>SUM(S27:S34)</f>
        <v>0</v>
      </c>
    </row>
    <row r="36" spans="1:19" ht="15.75" thickBot="1">
      <c r="A36" s="106"/>
      <c r="B36" s="107"/>
      <c r="C36" s="108" t="s">
        <v>67</v>
      </c>
      <c r="D36" s="109"/>
      <c r="E36" s="109">
        <f>SUM(E27:E34)</f>
        <v>0</v>
      </c>
      <c r="F36" s="110"/>
      <c r="G36" s="109"/>
      <c r="H36" s="109">
        <f>SUM(H27:H34)</f>
        <v>20</v>
      </c>
      <c r="I36" s="110"/>
      <c r="J36" s="109"/>
      <c r="K36" s="109">
        <f>SUM(K27:K34)</f>
        <v>0</v>
      </c>
      <c r="L36" s="110"/>
      <c r="M36" s="111"/>
      <c r="N36" s="112">
        <f>SUM(N27:N34)</f>
        <v>0</v>
      </c>
      <c r="O36" s="111"/>
      <c r="P36" s="312"/>
      <c r="Q36" s="313">
        <f>SUM(Q27:Q34)</f>
        <v>20</v>
      </c>
      <c r="R36" s="313"/>
      <c r="S36" s="116"/>
    </row>
    <row r="37" spans="1:19" ht="15" thickTop="1">
      <c r="A37" s="117" t="s">
        <v>68</v>
      </c>
      <c r="B37" s="118"/>
      <c r="C37" s="119" t="s">
        <v>69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98"/>
      <c r="N37" s="98"/>
      <c r="O37" s="98"/>
      <c r="P37" s="118"/>
      <c r="Q37" s="118"/>
      <c r="R37" s="118"/>
      <c r="S37" s="122"/>
    </row>
    <row r="38" spans="1:19" ht="14.25">
      <c r="A38" s="314" t="s">
        <v>135</v>
      </c>
      <c r="B38" s="288" t="s">
        <v>71</v>
      </c>
      <c r="C38" s="125" t="s">
        <v>136</v>
      </c>
      <c r="D38" s="126"/>
      <c r="E38" s="126"/>
      <c r="F38" s="126"/>
      <c r="G38" s="89">
        <v>22</v>
      </c>
      <c r="H38" s="89">
        <v>6</v>
      </c>
      <c r="I38" s="89" t="s">
        <v>137</v>
      </c>
      <c r="J38" s="89"/>
      <c r="K38" s="89"/>
      <c r="L38" s="89"/>
      <c r="M38" s="90"/>
      <c r="N38" s="90"/>
      <c r="O38" s="90"/>
      <c r="P38" s="184">
        <f aca="true" t="shared" si="5" ref="P38:Q45">D38+G38+J38+M38</f>
        <v>22</v>
      </c>
      <c r="Q38" s="310">
        <f t="shared" si="5"/>
        <v>6</v>
      </c>
      <c r="R38" s="184">
        <f aca="true" t="shared" si="6" ref="R38:R45">Q38*30</f>
        <v>180</v>
      </c>
      <c r="S38" s="91"/>
    </row>
    <row r="39" spans="1:19" ht="14.25">
      <c r="A39" s="314" t="s">
        <v>138</v>
      </c>
      <c r="B39" s="288" t="s">
        <v>71</v>
      </c>
      <c r="C39" s="125" t="s">
        <v>139</v>
      </c>
      <c r="D39" s="126"/>
      <c r="E39" s="126"/>
      <c r="F39" s="126"/>
      <c r="G39" s="89">
        <v>16</v>
      </c>
      <c r="H39" s="89">
        <v>4</v>
      </c>
      <c r="I39" s="89" t="s">
        <v>35</v>
      </c>
      <c r="J39" s="89"/>
      <c r="K39" s="89"/>
      <c r="L39" s="89"/>
      <c r="M39" s="90"/>
      <c r="N39" s="90"/>
      <c r="O39" s="90"/>
      <c r="P39" s="184">
        <f t="shared" si="5"/>
        <v>16</v>
      </c>
      <c r="Q39" s="310">
        <f t="shared" si="5"/>
        <v>4</v>
      </c>
      <c r="R39" s="184">
        <f t="shared" si="6"/>
        <v>120</v>
      </c>
      <c r="S39" s="91"/>
    </row>
    <row r="40" spans="1:19" ht="14.25">
      <c r="A40" s="314" t="s">
        <v>140</v>
      </c>
      <c r="B40" s="288" t="s">
        <v>71</v>
      </c>
      <c r="C40" s="125" t="s">
        <v>141</v>
      </c>
      <c r="D40" s="126"/>
      <c r="E40" s="126"/>
      <c r="F40" s="126"/>
      <c r="G40" s="306"/>
      <c r="H40" s="89"/>
      <c r="I40" s="89"/>
      <c r="J40" s="89">
        <v>22</v>
      </c>
      <c r="K40" s="89">
        <v>6</v>
      </c>
      <c r="L40" s="89" t="s">
        <v>114</v>
      </c>
      <c r="M40" s="90"/>
      <c r="N40" s="90"/>
      <c r="O40" s="90"/>
      <c r="P40" s="184">
        <f t="shared" si="5"/>
        <v>22</v>
      </c>
      <c r="Q40" s="310">
        <f t="shared" si="5"/>
        <v>6</v>
      </c>
      <c r="R40" s="184">
        <f t="shared" si="6"/>
        <v>180</v>
      </c>
      <c r="S40" s="91"/>
    </row>
    <row r="41" spans="1:19" ht="14.25">
      <c r="A41" s="314" t="s">
        <v>142</v>
      </c>
      <c r="B41" s="288" t="s">
        <v>71</v>
      </c>
      <c r="C41" s="125" t="s">
        <v>143</v>
      </c>
      <c r="D41" s="89"/>
      <c r="E41" s="89"/>
      <c r="F41" s="89"/>
      <c r="G41" s="89"/>
      <c r="H41" s="89"/>
      <c r="I41" s="89"/>
      <c r="J41" s="89">
        <v>30</v>
      </c>
      <c r="K41" s="89">
        <v>8</v>
      </c>
      <c r="L41" s="89" t="s">
        <v>35</v>
      </c>
      <c r="M41" s="90"/>
      <c r="N41" s="90"/>
      <c r="O41" s="90"/>
      <c r="P41" s="184">
        <f t="shared" si="5"/>
        <v>30</v>
      </c>
      <c r="Q41" s="310">
        <f t="shared" si="5"/>
        <v>8</v>
      </c>
      <c r="R41" s="184">
        <f t="shared" si="6"/>
        <v>240</v>
      </c>
      <c r="S41" s="91"/>
    </row>
    <row r="42" spans="1:19" ht="14.25">
      <c r="A42" s="287" t="s">
        <v>144</v>
      </c>
      <c r="B42" s="288" t="s">
        <v>71</v>
      </c>
      <c r="C42" s="289" t="s">
        <v>145</v>
      </c>
      <c r="D42" s="89"/>
      <c r="E42" s="89"/>
      <c r="F42" s="89"/>
      <c r="G42" s="89"/>
      <c r="H42" s="89"/>
      <c r="I42" s="89"/>
      <c r="J42" s="89">
        <v>19</v>
      </c>
      <c r="K42" s="89">
        <v>5</v>
      </c>
      <c r="L42" s="89" t="s">
        <v>55</v>
      </c>
      <c r="M42" s="90"/>
      <c r="N42" s="90"/>
      <c r="O42" s="90"/>
      <c r="P42" s="184">
        <f t="shared" si="5"/>
        <v>19</v>
      </c>
      <c r="Q42" s="310">
        <f t="shared" si="5"/>
        <v>5</v>
      </c>
      <c r="R42" s="184">
        <f t="shared" si="6"/>
        <v>150</v>
      </c>
      <c r="S42" s="91"/>
    </row>
    <row r="43" spans="1:19" ht="14.25">
      <c r="A43" s="314" t="s">
        <v>146</v>
      </c>
      <c r="B43" s="288" t="s">
        <v>71</v>
      </c>
      <c r="C43" s="125" t="s">
        <v>147</v>
      </c>
      <c r="D43" s="89"/>
      <c r="E43" s="89"/>
      <c r="F43" s="89"/>
      <c r="G43" s="89"/>
      <c r="H43" s="89"/>
      <c r="I43" s="89"/>
      <c r="J43" s="89">
        <v>29</v>
      </c>
      <c r="K43" s="89">
        <v>8</v>
      </c>
      <c r="L43" s="89" t="s">
        <v>55</v>
      </c>
      <c r="M43" s="90"/>
      <c r="N43" s="90"/>
      <c r="O43" s="90"/>
      <c r="P43" s="184">
        <f t="shared" si="5"/>
        <v>29</v>
      </c>
      <c r="Q43" s="310">
        <f t="shared" si="5"/>
        <v>8</v>
      </c>
      <c r="R43" s="184">
        <f t="shared" si="6"/>
        <v>240</v>
      </c>
      <c r="S43" s="91"/>
    </row>
    <row r="44" spans="1:19" ht="14.25">
      <c r="A44" s="315" t="s">
        <v>148</v>
      </c>
      <c r="B44" s="127" t="s">
        <v>71</v>
      </c>
      <c r="C44" s="289" t="s">
        <v>149</v>
      </c>
      <c r="D44" s="89"/>
      <c r="E44" s="89"/>
      <c r="F44" s="89"/>
      <c r="G44" s="89"/>
      <c r="H44" s="89"/>
      <c r="I44" s="89"/>
      <c r="J44" s="89">
        <v>10</v>
      </c>
      <c r="K44" s="89">
        <v>3</v>
      </c>
      <c r="L44" s="89" t="s">
        <v>35</v>
      </c>
      <c r="M44" s="90"/>
      <c r="N44" s="90"/>
      <c r="O44" s="90"/>
      <c r="P44" s="184">
        <f t="shared" si="5"/>
        <v>10</v>
      </c>
      <c r="Q44" s="310">
        <f t="shared" si="5"/>
        <v>3</v>
      </c>
      <c r="R44" s="184">
        <f t="shared" si="6"/>
        <v>90</v>
      </c>
      <c r="S44" s="91"/>
    </row>
    <row r="45" spans="1:19" ht="15">
      <c r="A45" s="316"/>
      <c r="B45" s="68"/>
      <c r="C45" s="317"/>
      <c r="D45" s="318"/>
      <c r="E45" s="318"/>
      <c r="F45" s="318"/>
      <c r="G45" s="318"/>
      <c r="H45" s="319"/>
      <c r="I45" s="319"/>
      <c r="J45" s="319"/>
      <c r="K45" s="319"/>
      <c r="L45" s="319"/>
      <c r="M45" s="320"/>
      <c r="N45" s="320"/>
      <c r="O45" s="320"/>
      <c r="P45" s="24">
        <f t="shared" si="5"/>
        <v>0</v>
      </c>
      <c r="Q45" s="25">
        <f t="shared" si="5"/>
        <v>0</v>
      </c>
      <c r="R45" s="24">
        <f t="shared" si="6"/>
        <v>0</v>
      </c>
      <c r="S45" s="91"/>
    </row>
    <row r="46" spans="1:19" ht="15">
      <c r="A46" s="130"/>
      <c r="B46" s="131"/>
      <c r="C46" s="38" t="s">
        <v>83</v>
      </c>
      <c r="D46" s="69">
        <f>SUM(D38:D45)</f>
        <v>0</v>
      </c>
      <c r="E46" s="69"/>
      <c r="F46" s="132"/>
      <c r="G46" s="69">
        <f>SUM(G38:G45)</f>
        <v>38</v>
      </c>
      <c r="H46" s="69"/>
      <c r="I46" s="132"/>
      <c r="J46" s="69">
        <f>SUM(J38:J45)</f>
        <v>110</v>
      </c>
      <c r="K46" s="69"/>
      <c r="L46" s="132"/>
      <c r="M46" s="70">
        <f>SUM(M38:M45)</f>
        <v>0</v>
      </c>
      <c r="N46" s="70"/>
      <c r="O46" s="133"/>
      <c r="P46" s="69">
        <f>SUM(P38:P44)</f>
        <v>148</v>
      </c>
      <c r="Q46" s="71"/>
      <c r="R46" s="43">
        <f>SUM(R38:R45)</f>
        <v>1200</v>
      </c>
      <c r="S46" s="134">
        <f>SUM(S38:S44)</f>
        <v>0</v>
      </c>
    </row>
    <row r="47" spans="1:19" ht="15.75" thickBot="1">
      <c r="A47" s="135"/>
      <c r="B47" s="86"/>
      <c r="C47" s="48" t="s">
        <v>84</v>
      </c>
      <c r="D47" s="73"/>
      <c r="E47" s="73">
        <f>SUM(E38:E45)</f>
        <v>0</v>
      </c>
      <c r="F47" s="136"/>
      <c r="G47" s="73"/>
      <c r="H47" s="73">
        <f>SUM(H38:H45)</f>
        <v>10</v>
      </c>
      <c r="I47" s="136"/>
      <c r="J47" s="73"/>
      <c r="K47" s="73">
        <f>SUM(K38:K45)</f>
        <v>30</v>
      </c>
      <c r="L47" s="136"/>
      <c r="M47" s="74"/>
      <c r="N47" s="74">
        <f>SUM(N38:N45)</f>
        <v>0</v>
      </c>
      <c r="O47" s="137"/>
      <c r="P47" s="47"/>
      <c r="Q47" s="73">
        <f>SUM(Q38:Q45)</f>
        <v>40</v>
      </c>
      <c r="R47" s="53"/>
      <c r="S47" s="138"/>
    </row>
    <row r="48" spans="1:19" ht="14.25">
      <c r="A48" s="139"/>
      <c r="B48" s="140" t="s">
        <v>35</v>
      </c>
      <c r="C48" s="141" t="s">
        <v>85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2">
        <v>37</v>
      </c>
      <c r="N48" s="142">
        <v>10</v>
      </c>
      <c r="O48" s="143"/>
      <c r="P48" s="24">
        <f>D48+G48+J48+M48</f>
        <v>37</v>
      </c>
      <c r="Q48" s="144">
        <f>E48+H48+K48+N48</f>
        <v>10</v>
      </c>
      <c r="R48" s="145">
        <f>Q48*30</f>
        <v>300</v>
      </c>
      <c r="S48" s="146"/>
    </row>
    <row r="49" spans="1:19" ht="15" thickBot="1">
      <c r="A49" s="94"/>
      <c r="B49" s="97" t="s">
        <v>71</v>
      </c>
      <c r="C49" s="128" t="s">
        <v>86</v>
      </c>
      <c r="D49" s="129"/>
      <c r="E49" s="129"/>
      <c r="F49" s="97"/>
      <c r="G49" s="129"/>
      <c r="H49" s="129"/>
      <c r="I49" s="97"/>
      <c r="J49" s="129"/>
      <c r="K49" s="129"/>
      <c r="L49" s="97"/>
      <c r="M49" s="104">
        <v>73</v>
      </c>
      <c r="N49" s="98">
        <v>20</v>
      </c>
      <c r="O49" s="133"/>
      <c r="P49" s="24">
        <f>D49+G49+J49+M49</f>
        <v>73</v>
      </c>
      <c r="Q49" s="25">
        <f>E49+H49+K49+N49</f>
        <v>20</v>
      </c>
      <c r="R49" s="24">
        <f>Q49*30</f>
        <v>600</v>
      </c>
      <c r="S49" s="26"/>
    </row>
    <row r="50" spans="1:19" ht="16.5" thickBot="1">
      <c r="A50" s="77"/>
      <c r="B50" s="78"/>
      <c r="C50" s="147" t="s">
        <v>87</v>
      </c>
      <c r="D50" s="148">
        <f>D24+D35+D46</f>
        <v>110</v>
      </c>
      <c r="E50" s="149"/>
      <c r="F50" s="149"/>
      <c r="G50" s="148">
        <f>G24+G35+G46</f>
        <v>110</v>
      </c>
      <c r="H50" s="149"/>
      <c r="I50" s="149"/>
      <c r="J50" s="148">
        <f>J24+J35+J46</f>
        <v>110</v>
      </c>
      <c r="K50" s="149"/>
      <c r="L50" s="149"/>
      <c r="M50" s="150">
        <f>M24+M35+M46+M48+M49</f>
        <v>110</v>
      </c>
      <c r="N50" s="151"/>
      <c r="O50" s="151"/>
      <c r="P50" s="148">
        <f>P24+P35+P46+P48+P49</f>
        <v>440</v>
      </c>
      <c r="Q50" s="148"/>
      <c r="R50" s="148">
        <f>R24+R35+R46+R48+R49</f>
        <v>3600</v>
      </c>
      <c r="S50" s="152">
        <f>S24+S35+S46</f>
        <v>0</v>
      </c>
    </row>
    <row r="51" spans="1:19" ht="16.5" thickBot="1">
      <c r="A51" s="153"/>
      <c r="B51" s="154"/>
      <c r="C51" s="155" t="s">
        <v>88</v>
      </c>
      <c r="D51" s="156"/>
      <c r="E51" s="157">
        <f>E25+E36+E47</f>
        <v>30</v>
      </c>
      <c r="F51" s="156"/>
      <c r="G51" s="156"/>
      <c r="H51" s="157">
        <f>H25+H36+H47</f>
        <v>30</v>
      </c>
      <c r="I51" s="156"/>
      <c r="J51" s="156"/>
      <c r="K51" s="157">
        <f>K25+K36+K47</f>
        <v>30</v>
      </c>
      <c r="L51" s="156"/>
      <c r="M51" s="158"/>
      <c r="N51" s="159">
        <f>N25+N36+N47+N48+N49</f>
        <v>30</v>
      </c>
      <c r="O51" s="158"/>
      <c r="P51" s="78"/>
      <c r="Q51" s="157">
        <f>Q25+Q36+Q47+Q48+Q49</f>
        <v>120</v>
      </c>
      <c r="R51" s="160"/>
      <c r="S51" s="161"/>
    </row>
    <row r="52" spans="1:19" ht="16.5" thickBot="1">
      <c r="A52" s="162"/>
      <c r="B52" s="163"/>
      <c r="C52" s="164"/>
      <c r="D52" s="165"/>
      <c r="E52" s="166"/>
      <c r="F52" s="165"/>
      <c r="G52" s="165"/>
      <c r="H52" s="166"/>
      <c r="I52" s="165"/>
      <c r="J52" s="165"/>
      <c r="K52" s="166"/>
      <c r="L52" s="165"/>
      <c r="M52" s="167"/>
      <c r="N52" s="168"/>
      <c r="O52" s="167"/>
      <c r="P52" s="163"/>
      <c r="Q52" s="166"/>
      <c r="R52" s="169"/>
      <c r="S52" s="170"/>
    </row>
    <row r="53" spans="1:19" ht="15.75">
      <c r="A53" s="171" t="s">
        <v>89</v>
      </c>
      <c r="B53" s="172"/>
      <c r="C53" s="173" t="s">
        <v>90</v>
      </c>
      <c r="D53" s="174"/>
      <c r="E53" s="175"/>
      <c r="F53" s="174"/>
      <c r="G53" s="174"/>
      <c r="H53" s="175"/>
      <c r="I53" s="174"/>
      <c r="J53" s="174"/>
      <c r="K53" s="175"/>
      <c r="L53" s="174"/>
      <c r="M53" s="176"/>
      <c r="N53" s="177"/>
      <c r="O53" s="143"/>
      <c r="P53" s="60"/>
      <c r="Q53" s="172"/>
      <c r="R53" s="175"/>
      <c r="S53" s="178"/>
    </row>
    <row r="54" spans="1:19" ht="15.75">
      <c r="A54" s="179"/>
      <c r="B54" s="180"/>
      <c r="C54" s="181" t="s">
        <v>91</v>
      </c>
      <c r="D54" s="127"/>
      <c r="E54" s="182"/>
      <c r="F54" s="127"/>
      <c r="G54" s="127"/>
      <c r="H54" s="182"/>
      <c r="I54" s="127"/>
      <c r="J54" s="127"/>
      <c r="K54" s="182"/>
      <c r="L54" s="127"/>
      <c r="M54" s="98"/>
      <c r="N54" s="183"/>
      <c r="O54" s="98"/>
      <c r="P54" s="184">
        <f aca="true" t="shared" si="7" ref="P54:Q58">D54+G54+J54+M54</f>
        <v>0</v>
      </c>
      <c r="Q54" s="25">
        <f t="shared" si="7"/>
        <v>0</v>
      </c>
      <c r="R54" s="185">
        <f>Q54*30</f>
        <v>0</v>
      </c>
      <c r="S54" s="186"/>
    </row>
    <row r="55" spans="1:19" ht="14.25">
      <c r="A55" s="32"/>
      <c r="B55" s="97"/>
      <c r="C55" s="187" t="s">
        <v>92</v>
      </c>
      <c r="D55" s="129"/>
      <c r="E55" s="129"/>
      <c r="F55" s="97"/>
      <c r="G55" s="129"/>
      <c r="H55" s="129"/>
      <c r="I55" s="97"/>
      <c r="J55" s="129"/>
      <c r="K55" s="129"/>
      <c r="L55" s="97"/>
      <c r="M55" s="98"/>
      <c r="N55" s="104"/>
      <c r="O55" s="98"/>
      <c r="P55" s="184">
        <f t="shared" si="7"/>
        <v>0</v>
      </c>
      <c r="Q55" s="25">
        <f t="shared" si="7"/>
        <v>0</v>
      </c>
      <c r="R55" s="185">
        <f>Q55*30</f>
        <v>0</v>
      </c>
      <c r="S55" s="188"/>
    </row>
    <row r="56" spans="1:19" ht="15" thickBot="1">
      <c r="A56" s="32"/>
      <c r="B56" s="97"/>
      <c r="C56" s="187" t="s">
        <v>93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9"/>
      <c r="N56" s="189"/>
      <c r="O56" s="189" t="s">
        <v>35</v>
      </c>
      <c r="P56" s="184">
        <f t="shared" si="7"/>
        <v>0</v>
      </c>
      <c r="Q56" s="25">
        <f t="shared" si="7"/>
        <v>0</v>
      </c>
      <c r="R56" s="185">
        <f>Q56*30</f>
        <v>0</v>
      </c>
      <c r="S56" s="190"/>
    </row>
    <row r="57" spans="1:19" ht="15.75" thickBot="1">
      <c r="A57" s="191"/>
      <c r="B57" s="192"/>
      <c r="C57" s="193"/>
      <c r="D57" s="194"/>
      <c r="E57" s="194"/>
      <c r="F57" s="194"/>
      <c r="G57" s="194"/>
      <c r="H57" s="194"/>
      <c r="I57" s="194"/>
      <c r="J57" s="194"/>
      <c r="K57" s="194"/>
      <c r="L57" s="194"/>
      <c r="M57" s="137"/>
      <c r="N57" s="137"/>
      <c r="O57" s="137"/>
      <c r="P57" s="195">
        <f t="shared" si="7"/>
        <v>0</v>
      </c>
      <c r="Q57" s="196">
        <f t="shared" si="7"/>
        <v>0</v>
      </c>
      <c r="R57" s="185">
        <f>Q57*30</f>
        <v>0</v>
      </c>
      <c r="S57" s="197"/>
    </row>
    <row r="58" spans="1:19" ht="15.75" customHeight="1" thickBot="1">
      <c r="A58" s="198"/>
      <c r="B58" s="199"/>
      <c r="C58" s="200" t="s">
        <v>94</v>
      </c>
      <c r="D58" s="201">
        <f>SUM(D54:D57)</f>
        <v>0</v>
      </c>
      <c r="E58" s="202"/>
      <c r="F58" s="202"/>
      <c r="G58" s="201">
        <f>SUM(G54:G57)</f>
        <v>0</v>
      </c>
      <c r="H58" s="202"/>
      <c r="I58" s="202"/>
      <c r="J58" s="201">
        <f>SUM(J54:J57)</f>
        <v>0</v>
      </c>
      <c r="K58" s="202"/>
      <c r="L58" s="202"/>
      <c r="M58" s="203">
        <f>SUM(M54:M57)</f>
        <v>0</v>
      </c>
      <c r="N58" s="204"/>
      <c r="O58" s="204"/>
      <c r="P58" s="205">
        <f t="shared" si="7"/>
        <v>0</v>
      </c>
      <c r="Q58" s="206">
        <f t="shared" si="7"/>
        <v>0</v>
      </c>
      <c r="R58" s="205">
        <f>Q58*30</f>
        <v>0</v>
      </c>
      <c r="S58" s="207">
        <f>SUM(S54:S57)</f>
        <v>0</v>
      </c>
    </row>
    <row r="59" spans="1:19" ht="17.25" thickBot="1" thickTop="1">
      <c r="A59" s="411" t="s">
        <v>150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</row>
    <row r="60" spans="1:19" ht="15.75" thickTop="1">
      <c r="A60" s="413" t="s">
        <v>96</v>
      </c>
      <c r="B60" s="208">
        <f aca="true" t="shared" si="8" ref="B60:B65">(Q60/120)*100</f>
        <v>16.666666666666664</v>
      </c>
      <c r="C60" s="209" t="s">
        <v>21</v>
      </c>
      <c r="D60" s="210">
        <f>D15</f>
        <v>74</v>
      </c>
      <c r="E60" s="210">
        <f>E16</f>
        <v>20</v>
      </c>
      <c r="F60" s="208"/>
      <c r="G60" s="210">
        <f>G15</f>
        <v>0</v>
      </c>
      <c r="H60" s="210">
        <f>H16</f>
        <v>0</v>
      </c>
      <c r="I60" s="208"/>
      <c r="J60" s="210">
        <f>J15</f>
        <v>0</v>
      </c>
      <c r="K60" s="210">
        <f>K16</f>
        <v>0</v>
      </c>
      <c r="L60" s="208"/>
      <c r="M60" s="210">
        <f>M15</f>
        <v>0</v>
      </c>
      <c r="N60" s="210">
        <f>N16</f>
        <v>0</v>
      </c>
      <c r="O60" s="208"/>
      <c r="P60" s="210">
        <f>P15</f>
        <v>74</v>
      </c>
      <c r="Q60" s="210">
        <f>Q16</f>
        <v>20</v>
      </c>
      <c r="R60" s="211">
        <f aca="true" t="shared" si="9" ref="R60:R67">Q60*30</f>
        <v>600</v>
      </c>
      <c r="S60" s="212">
        <f>S15</f>
        <v>0</v>
      </c>
    </row>
    <row r="61" spans="1:19" ht="15.75" thickBot="1">
      <c r="A61" s="414"/>
      <c r="B61" s="73">
        <f t="shared" si="8"/>
        <v>8.333333333333332</v>
      </c>
      <c r="C61" s="213" t="s">
        <v>38</v>
      </c>
      <c r="D61" s="214">
        <f>D22</f>
        <v>36</v>
      </c>
      <c r="E61" s="214">
        <f>E23</f>
        <v>10</v>
      </c>
      <c r="F61" s="214"/>
      <c r="G61" s="214">
        <f>G22</f>
        <v>0</v>
      </c>
      <c r="H61" s="214">
        <f>H23</f>
        <v>0</v>
      </c>
      <c r="I61" s="214"/>
      <c r="J61" s="214">
        <f>J22</f>
        <v>0</v>
      </c>
      <c r="K61" s="214">
        <f>K23</f>
        <v>0</v>
      </c>
      <c r="L61" s="214"/>
      <c r="M61" s="214">
        <f>M22</f>
        <v>0</v>
      </c>
      <c r="N61" s="214">
        <f>N23</f>
        <v>0</v>
      </c>
      <c r="O61" s="214"/>
      <c r="P61" s="214">
        <f>P22</f>
        <v>36</v>
      </c>
      <c r="Q61" s="214">
        <f>Q23</f>
        <v>10</v>
      </c>
      <c r="R61" s="185">
        <f t="shared" si="9"/>
        <v>300</v>
      </c>
      <c r="S61" s="215">
        <f>S16</f>
        <v>0</v>
      </c>
    </row>
    <row r="62" spans="1:19" ht="15.75" thickBot="1">
      <c r="A62" s="414"/>
      <c r="B62" s="216">
        <f t="shared" si="8"/>
        <v>25</v>
      </c>
      <c r="C62" s="217" t="s">
        <v>49</v>
      </c>
      <c r="D62" s="218">
        <f>SUM(D60:D61)</f>
        <v>110</v>
      </c>
      <c r="E62" s="218">
        <f>SUM(E60:E61)</f>
        <v>30</v>
      </c>
      <c r="F62" s="219"/>
      <c r="G62" s="218">
        <f>SUM(G60:G61)</f>
        <v>0</v>
      </c>
      <c r="H62" s="218">
        <f>SUM(H60:H61)</f>
        <v>0</v>
      </c>
      <c r="I62" s="219"/>
      <c r="J62" s="218">
        <f>SUM(J60:J61)</f>
        <v>0</v>
      </c>
      <c r="K62" s="218">
        <f>SUM(K60:K61)</f>
        <v>0</v>
      </c>
      <c r="L62" s="219"/>
      <c r="M62" s="218">
        <f>SUM(M60:M61)</f>
        <v>0</v>
      </c>
      <c r="N62" s="218">
        <f>SUM(N60:N61)</f>
        <v>0</v>
      </c>
      <c r="O62" s="219"/>
      <c r="P62" s="218">
        <f>SUM(P60:P61)</f>
        <v>110</v>
      </c>
      <c r="Q62" s="218">
        <f>SUM(Q60:Q61)</f>
        <v>30</v>
      </c>
      <c r="R62" s="220">
        <f t="shared" si="9"/>
        <v>900</v>
      </c>
      <c r="S62" s="221">
        <f>SUM(S60:S61)</f>
        <v>0</v>
      </c>
    </row>
    <row r="63" spans="1:19" ht="15">
      <c r="A63" s="414"/>
      <c r="B63" s="222">
        <f t="shared" si="8"/>
        <v>16.666666666666664</v>
      </c>
      <c r="C63" s="223" t="s">
        <v>50</v>
      </c>
      <c r="D63" s="224">
        <f>D35</f>
        <v>0</v>
      </c>
      <c r="E63" s="224">
        <f>E36</f>
        <v>0</v>
      </c>
      <c r="F63" s="224"/>
      <c r="G63" s="224">
        <f>G35</f>
        <v>72</v>
      </c>
      <c r="H63" s="224">
        <f>H36</f>
        <v>20</v>
      </c>
      <c r="I63" s="224"/>
      <c r="J63" s="224">
        <f>J35</f>
        <v>0</v>
      </c>
      <c r="K63" s="224">
        <f>K36</f>
        <v>0</v>
      </c>
      <c r="L63" s="224"/>
      <c r="M63" s="224">
        <f>M35</f>
        <v>0</v>
      </c>
      <c r="N63" s="224">
        <f>N36</f>
        <v>0</v>
      </c>
      <c r="O63" s="224"/>
      <c r="P63" s="224">
        <f>P35</f>
        <v>72</v>
      </c>
      <c r="Q63" s="224">
        <f>Q36</f>
        <v>20</v>
      </c>
      <c r="R63" s="225">
        <f t="shared" si="9"/>
        <v>600</v>
      </c>
      <c r="S63" s="226">
        <f>S18</f>
        <v>0</v>
      </c>
    </row>
    <row r="64" spans="1:19" ht="15">
      <c r="A64" s="414"/>
      <c r="B64" s="222">
        <f t="shared" si="8"/>
        <v>41.66666666666667</v>
      </c>
      <c r="C64" s="227" t="s">
        <v>97</v>
      </c>
      <c r="D64" s="69">
        <f>D46</f>
        <v>0</v>
      </c>
      <c r="E64" s="69">
        <f>E47</f>
        <v>0</v>
      </c>
      <c r="F64" s="69"/>
      <c r="G64" s="69">
        <f>G46</f>
        <v>38</v>
      </c>
      <c r="H64" s="69">
        <f>H47</f>
        <v>10</v>
      </c>
      <c r="I64" s="69"/>
      <c r="J64" s="69">
        <f>J46</f>
        <v>110</v>
      </c>
      <c r="K64" s="69">
        <f>K47</f>
        <v>30</v>
      </c>
      <c r="L64" s="69"/>
      <c r="M64" s="69">
        <f>M46+M48</f>
        <v>37</v>
      </c>
      <c r="N64" s="69">
        <f>N47+N48</f>
        <v>10</v>
      </c>
      <c r="O64" s="69"/>
      <c r="P64" s="39">
        <f>P46+P48</f>
        <v>185</v>
      </c>
      <c r="Q64" s="39">
        <f>Q47+Q48</f>
        <v>50</v>
      </c>
      <c r="R64" s="43">
        <f t="shared" si="9"/>
        <v>1500</v>
      </c>
      <c r="S64" s="228">
        <f>S19</f>
        <v>0</v>
      </c>
    </row>
    <row r="65" spans="1:19" ht="15">
      <c r="A65" s="414"/>
      <c r="B65" s="222">
        <f t="shared" si="8"/>
        <v>16.666666666666664</v>
      </c>
      <c r="C65" s="227" t="s">
        <v>98</v>
      </c>
      <c r="D65" s="69"/>
      <c r="E65" s="69"/>
      <c r="F65" s="69"/>
      <c r="G65" s="69"/>
      <c r="H65" s="69"/>
      <c r="I65" s="69"/>
      <c r="J65" s="69"/>
      <c r="K65" s="69"/>
      <c r="L65" s="69"/>
      <c r="M65" s="69">
        <f>M49</f>
        <v>73</v>
      </c>
      <c r="N65" s="69">
        <f>N49</f>
        <v>20</v>
      </c>
      <c r="O65" s="69"/>
      <c r="P65" s="39">
        <f>P49</f>
        <v>73</v>
      </c>
      <c r="Q65" s="39">
        <f>Q49</f>
        <v>20</v>
      </c>
      <c r="R65" s="43">
        <f t="shared" si="9"/>
        <v>600</v>
      </c>
      <c r="S65" s="228">
        <f>S20</f>
        <v>0</v>
      </c>
    </row>
    <row r="66" spans="1:19" ht="15">
      <c r="A66" s="414"/>
      <c r="B66" s="222"/>
      <c r="C66" s="227" t="s">
        <v>90</v>
      </c>
      <c r="D66" s="69">
        <f>D58</f>
        <v>0</v>
      </c>
      <c r="E66" s="69"/>
      <c r="F66" s="69"/>
      <c r="G66" s="69">
        <f>G58</f>
        <v>0</v>
      </c>
      <c r="H66" s="69"/>
      <c r="I66" s="69"/>
      <c r="J66" s="69">
        <f>J58</f>
        <v>0</v>
      </c>
      <c r="K66" s="69"/>
      <c r="L66" s="69"/>
      <c r="M66" s="69">
        <f>M58</f>
        <v>0</v>
      </c>
      <c r="N66" s="69"/>
      <c r="O66" s="69"/>
      <c r="P66" s="69">
        <f>P58</f>
        <v>0</v>
      </c>
      <c r="Q66" s="69"/>
      <c r="R66" s="43">
        <f t="shared" si="9"/>
        <v>0</v>
      </c>
      <c r="S66" s="228">
        <f>S21</f>
        <v>0</v>
      </c>
    </row>
    <row r="67" spans="1:19" ht="15.75" thickBot="1">
      <c r="A67" s="415"/>
      <c r="B67" s="229">
        <f>B60+B61+B63+B64+B65</f>
        <v>100</v>
      </c>
      <c r="C67" s="230" t="s">
        <v>99</v>
      </c>
      <c r="D67" s="231">
        <f>SUM(D62:D66)</f>
        <v>110</v>
      </c>
      <c r="E67" s="231">
        <f>SUM(E62:E66)</f>
        <v>30</v>
      </c>
      <c r="F67" s="231"/>
      <c r="G67" s="231">
        <f>SUM(G62:G66)</f>
        <v>110</v>
      </c>
      <c r="H67" s="231">
        <f>SUM(H62:H66)</f>
        <v>30</v>
      </c>
      <c r="I67" s="231"/>
      <c r="J67" s="231">
        <f>SUM(J62:J66)</f>
        <v>110</v>
      </c>
      <c r="K67" s="231">
        <f>SUM(K62:K66)</f>
        <v>30</v>
      </c>
      <c r="L67" s="231"/>
      <c r="M67" s="231">
        <f>SUM(M62:M66)</f>
        <v>110</v>
      </c>
      <c r="N67" s="231">
        <f>SUM(N62:N66)</f>
        <v>30</v>
      </c>
      <c r="O67" s="232"/>
      <c r="P67" s="231">
        <f>SUM(P62:P66)</f>
        <v>440</v>
      </c>
      <c r="Q67" s="231">
        <f>SUM(Q62:Q66)</f>
        <v>120</v>
      </c>
      <c r="R67" s="233">
        <f t="shared" si="9"/>
        <v>3600</v>
      </c>
      <c r="S67" s="234">
        <f>SUM(S62:S66)</f>
        <v>0</v>
      </c>
    </row>
    <row r="68" spans="1:19" ht="17.25" thickBot="1" thickTop="1">
      <c r="A68" s="235"/>
      <c r="B68" s="416" t="s">
        <v>100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</row>
    <row r="69" spans="1:19" ht="16.5" thickBot="1" thickTop="1">
      <c r="A69" s="236"/>
      <c r="B69" s="237"/>
      <c r="C69" s="238" t="s">
        <v>101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 t="s">
        <v>102</v>
      </c>
      <c r="Q69" s="241"/>
      <c r="R69" s="236"/>
      <c r="S69" s="236"/>
    </row>
    <row r="70" spans="1:19" ht="15">
      <c r="A70" s="236"/>
      <c r="B70" s="237"/>
      <c r="C70" s="242" t="s">
        <v>103</v>
      </c>
      <c r="D70" s="243"/>
      <c r="E70" s="243"/>
      <c r="F70" s="244">
        <f>SUM(D74:E74)</f>
        <v>6</v>
      </c>
      <c r="G70" s="243"/>
      <c r="H70" s="243"/>
      <c r="I70" s="244">
        <f>SUM(G74:H74)</f>
        <v>4</v>
      </c>
      <c r="J70" s="243"/>
      <c r="K70" s="243"/>
      <c r="L70" s="244">
        <f>SUM(J74:K74)</f>
        <v>0</v>
      </c>
      <c r="M70" s="243"/>
      <c r="N70" s="243"/>
      <c r="O70" s="244">
        <f>SUM(M74:N74)</f>
        <v>0</v>
      </c>
      <c r="P70" s="245">
        <f>F70+I70+L70+O70</f>
        <v>10</v>
      </c>
      <c r="Q70" s="236"/>
      <c r="R70" s="236"/>
      <c r="S70" s="236"/>
    </row>
    <row r="71" spans="1:19" ht="15">
      <c r="A71" s="236"/>
      <c r="B71" s="237"/>
      <c r="C71" s="246" t="s">
        <v>104</v>
      </c>
      <c r="D71" s="243"/>
      <c r="E71" s="243"/>
      <c r="F71" s="244">
        <f>SUM(D75:E75)</f>
        <v>2</v>
      </c>
      <c r="G71" s="243"/>
      <c r="H71" s="243"/>
      <c r="I71" s="244">
        <f>SUM(G75:H75)</f>
        <v>5</v>
      </c>
      <c r="J71" s="243"/>
      <c r="K71" s="243"/>
      <c r="L71" s="244">
        <f>SUM(J75:K75)</f>
        <v>4</v>
      </c>
      <c r="M71" s="243"/>
      <c r="N71" s="243"/>
      <c r="O71" s="244">
        <f>SUM(M75:N75)</f>
        <v>1</v>
      </c>
      <c r="P71" s="245">
        <f>F71+I71+L71+O71</f>
        <v>12</v>
      </c>
      <c r="Q71" s="236"/>
      <c r="R71" s="236"/>
      <c r="S71" s="236"/>
    </row>
    <row r="72" spans="1:19" ht="15.75" thickBot="1">
      <c r="A72" s="236"/>
      <c r="B72" s="237"/>
      <c r="C72" s="247" t="s">
        <v>105</v>
      </c>
      <c r="D72" s="248"/>
      <c r="E72" s="249"/>
      <c r="F72" s="250">
        <f>SUM(F70:F71)</f>
        <v>8</v>
      </c>
      <c r="G72" s="251"/>
      <c r="H72" s="252"/>
      <c r="I72" s="250">
        <f>SUM(I70:I71)</f>
        <v>9</v>
      </c>
      <c r="J72" s="251"/>
      <c r="K72" s="252"/>
      <c r="L72" s="250">
        <f>SUM(L70:L71)</f>
        <v>4</v>
      </c>
      <c r="M72" s="251"/>
      <c r="N72" s="252"/>
      <c r="O72" s="250">
        <f>SUM(O70:O71)</f>
        <v>1</v>
      </c>
      <c r="P72" s="253">
        <f>F72+I72+L72+O72</f>
        <v>22</v>
      </c>
      <c r="Q72" s="236"/>
      <c r="R72" s="236"/>
      <c r="S72" s="236"/>
    </row>
    <row r="73" spans="1:19" ht="15" thickTop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" hidden="1">
      <c r="A74" s="254"/>
      <c r="B74" s="254"/>
      <c r="C74" s="254"/>
      <c r="D74" s="255">
        <f>COUNTIF(F8:F57,"F")</f>
        <v>6</v>
      </c>
      <c r="E74" s="256">
        <f>COUNTIF(F8:F57,"F(Z)")</f>
        <v>0</v>
      </c>
      <c r="F74" s="254"/>
      <c r="G74" s="257">
        <f>COUNTIF(I8:I57,"F")</f>
        <v>3</v>
      </c>
      <c r="H74" s="258">
        <f>COUNTIF(I8:I57,"F(Z)")</f>
        <v>1</v>
      </c>
      <c r="I74" s="254"/>
      <c r="J74" s="257">
        <f>COUNTIF(L8:L57,"F")</f>
        <v>0</v>
      </c>
      <c r="K74" s="258">
        <f>COUNTIF(L8:L57,"F(Z)")</f>
        <v>0</v>
      </c>
      <c r="L74" s="254"/>
      <c r="M74" s="257">
        <f>COUNTIF(O8:O57,"F")</f>
        <v>0</v>
      </c>
      <c r="N74" s="258">
        <f>COUNTIF(O8:O57,"F(Z)")</f>
        <v>0</v>
      </c>
      <c r="O74" s="254"/>
      <c r="P74" s="254"/>
      <c r="Q74" s="254"/>
      <c r="R74" s="254"/>
      <c r="S74" s="254"/>
    </row>
    <row r="75" spans="1:19" ht="15" hidden="1">
      <c r="A75" s="254"/>
      <c r="B75" s="254"/>
      <c r="C75" s="254"/>
      <c r="D75" s="259">
        <f>COUNTIF(F8:F57,"V")</f>
        <v>2</v>
      </c>
      <c r="E75" s="260">
        <f>COUNTIF(F8:F57,"V(Z)")</f>
        <v>0</v>
      </c>
      <c r="F75" s="254"/>
      <c r="G75" s="261">
        <f>COUNTIF(I8:I57,"V")</f>
        <v>1</v>
      </c>
      <c r="H75" s="262">
        <f>COUNTIF(I8:I57,"V(Z)")</f>
        <v>4</v>
      </c>
      <c r="I75" s="254"/>
      <c r="J75" s="261">
        <f>COUNTIF(L8:L57,"V")</f>
        <v>2</v>
      </c>
      <c r="K75" s="262">
        <f>COUNTIF(L8:L57,"V(Z)")</f>
        <v>2</v>
      </c>
      <c r="L75" s="254"/>
      <c r="M75" s="261">
        <f>COUNTIF(O8:O57,"V")</f>
        <v>1</v>
      </c>
      <c r="N75" s="262">
        <f>COUNTIF(O8:O57,"V(Z)")</f>
        <v>0</v>
      </c>
      <c r="O75" s="254"/>
      <c r="P75" s="254"/>
      <c r="Q75" s="254"/>
      <c r="R75" s="254"/>
      <c r="S75" s="254"/>
    </row>
    <row r="76" spans="1:19" ht="18">
      <c r="A76" s="254"/>
      <c r="B76" s="254"/>
      <c r="C76" s="265" t="s">
        <v>106</v>
      </c>
      <c r="D76" s="308"/>
      <c r="E76" s="308"/>
      <c r="F76" s="263"/>
      <c r="G76" s="309"/>
      <c r="H76" s="309"/>
      <c r="I76" s="263"/>
      <c r="J76" s="309"/>
      <c r="K76" s="309"/>
      <c r="L76" s="263"/>
      <c r="M76" s="309"/>
      <c r="N76" s="309"/>
      <c r="O76" s="254"/>
      <c r="P76" s="254"/>
      <c r="Q76" s="254"/>
      <c r="R76" s="254"/>
      <c r="S76" s="254"/>
    </row>
    <row r="77" spans="1:19" ht="16.5">
      <c r="A77" s="254"/>
      <c r="B77" s="266"/>
      <c r="C77" s="407" t="s">
        <v>107</v>
      </c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254"/>
      <c r="R77" s="254"/>
      <c r="S77" s="254"/>
    </row>
    <row r="78" spans="1:19" ht="16.5">
      <c r="A78" s="254"/>
      <c r="B78" s="266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254"/>
      <c r="R78" s="254"/>
      <c r="S78" s="254"/>
    </row>
  </sheetData>
  <sheetProtection/>
  <mergeCells count="21">
    <mergeCell ref="C78:P78"/>
    <mergeCell ref="C24:C25"/>
    <mergeCell ref="A59:S59"/>
    <mergeCell ref="A60:A67"/>
    <mergeCell ref="B68:S68"/>
    <mergeCell ref="R4:R6"/>
    <mergeCell ref="S4:S6"/>
    <mergeCell ref="D5:F5"/>
    <mergeCell ref="G5:I5"/>
    <mergeCell ref="J5:L5"/>
    <mergeCell ref="C77:P77"/>
    <mergeCell ref="Q4:Q6"/>
    <mergeCell ref="M5:O5"/>
    <mergeCell ref="C4:C5"/>
    <mergeCell ref="D4:O4"/>
    <mergeCell ref="P4:P6"/>
    <mergeCell ref="A1:S1"/>
    <mergeCell ref="A2:S2"/>
    <mergeCell ref="A3:S3"/>
    <mergeCell ref="A4:A6"/>
    <mergeCell ref="B4:B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8"/>
  <headerFooter alignWithMargins="0">
    <oddHeader>&amp;L&amp;"Arial,Félkövér"&amp;12Zrínyi Miklós Nemzetvédelmi Egyetem
   &amp;U Bolyai János Katonai Műszaki Kar&amp;R&amp;14 3.2d. sz. melléklet a Védelmi vezetéstechnikai rendszerszervező mesterképzési szak tantervéhez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8"/>
  <sheetViews>
    <sheetView zoomScale="75" zoomScaleNormal="75" zoomScalePageLayoutView="0" workbookViewId="0" topLeftCell="A1">
      <selection activeCell="O17" sqref="O17"/>
    </sheetView>
  </sheetViews>
  <sheetFormatPr defaultColWidth="8.8515625" defaultRowHeight="12.75"/>
  <cols>
    <col min="1" max="1" width="15.28125" style="0" customWidth="1"/>
    <col min="2" max="2" width="6.00390625" style="0" customWidth="1"/>
    <col min="3" max="3" width="74.28125" style="0" customWidth="1"/>
    <col min="4" max="15" width="5.8515625" style="0" customWidth="1"/>
    <col min="16" max="17" width="7.28125" style="0" customWidth="1"/>
  </cols>
  <sheetData>
    <row r="1" spans="1:19" ht="18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.75">
      <c r="A2" s="396" t="s">
        <v>122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6.5" thickBot="1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4.25" thickBot="1" thickTop="1">
      <c r="A4" s="397" t="s">
        <v>3</v>
      </c>
      <c r="B4" s="400" t="s">
        <v>4</v>
      </c>
      <c r="C4" s="388" t="s">
        <v>5</v>
      </c>
      <c r="D4" s="390" t="s">
        <v>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 t="s">
        <v>7</v>
      </c>
      <c r="Q4" s="383" t="s">
        <v>8</v>
      </c>
      <c r="R4" s="383" t="s">
        <v>9</v>
      </c>
      <c r="S4" s="403" t="s">
        <v>10</v>
      </c>
    </row>
    <row r="5" spans="1:19" ht="30.75" customHeight="1" thickBot="1">
      <c r="A5" s="398"/>
      <c r="B5" s="401"/>
      <c r="C5" s="389"/>
      <c r="D5" s="406" t="s">
        <v>11</v>
      </c>
      <c r="E5" s="406"/>
      <c r="F5" s="406"/>
      <c r="G5" s="406" t="s">
        <v>12</v>
      </c>
      <c r="H5" s="406"/>
      <c r="I5" s="406"/>
      <c r="J5" s="406" t="s">
        <v>13</v>
      </c>
      <c r="K5" s="406"/>
      <c r="L5" s="406"/>
      <c r="M5" s="386" t="s">
        <v>123</v>
      </c>
      <c r="N5" s="387"/>
      <c r="O5" s="387"/>
      <c r="P5" s="393"/>
      <c r="Q5" s="384"/>
      <c r="R5" s="384"/>
      <c r="S5" s="404"/>
    </row>
    <row r="6" spans="1:21" ht="86.25" thickBot="1">
      <c r="A6" s="399"/>
      <c r="B6" s="402"/>
      <c r="C6" s="1" t="s">
        <v>15</v>
      </c>
      <c r="D6" s="2" t="s">
        <v>16</v>
      </c>
      <c r="E6" s="3" t="s">
        <v>17</v>
      </c>
      <c r="F6" s="4" t="s">
        <v>18</v>
      </c>
      <c r="G6" s="2" t="s">
        <v>16</v>
      </c>
      <c r="H6" s="5" t="s">
        <v>17</v>
      </c>
      <c r="I6" s="6" t="s">
        <v>18</v>
      </c>
      <c r="J6" s="2" t="s">
        <v>16</v>
      </c>
      <c r="K6" s="5" t="s">
        <v>17</v>
      </c>
      <c r="L6" s="6" t="s">
        <v>18</v>
      </c>
      <c r="M6" s="7" t="s">
        <v>16</v>
      </c>
      <c r="N6" s="8" t="s">
        <v>17</v>
      </c>
      <c r="O6" s="9" t="s">
        <v>18</v>
      </c>
      <c r="P6" s="394"/>
      <c r="Q6" s="385"/>
      <c r="R6" s="385"/>
      <c r="S6" s="405"/>
      <c r="T6" s="10" t="s">
        <v>19</v>
      </c>
      <c r="U6" s="10" t="s">
        <v>20</v>
      </c>
    </row>
    <row r="7" spans="1:19" ht="15">
      <c r="A7" s="11" t="s">
        <v>11</v>
      </c>
      <c r="B7" s="12"/>
      <c r="C7" s="13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14"/>
      <c r="N7" s="14"/>
      <c r="O7" s="14"/>
      <c r="P7" s="12"/>
      <c r="Q7" s="12"/>
      <c r="R7" s="12"/>
      <c r="S7" s="15"/>
    </row>
    <row r="8" spans="1:19" ht="15">
      <c r="A8" s="16" t="s">
        <v>22</v>
      </c>
      <c r="B8" s="17" t="s">
        <v>23</v>
      </c>
      <c r="C8" s="18" t="s">
        <v>24</v>
      </c>
      <c r="D8" s="17">
        <v>14</v>
      </c>
      <c r="E8" s="19">
        <v>4</v>
      </c>
      <c r="F8" s="20" t="s">
        <v>25</v>
      </c>
      <c r="G8" s="21"/>
      <c r="H8" s="21"/>
      <c r="I8" s="22"/>
      <c r="J8" s="21"/>
      <c r="K8" s="21"/>
      <c r="L8" s="22"/>
      <c r="M8" s="23"/>
      <c r="N8" s="23"/>
      <c r="O8" s="23"/>
      <c r="P8" s="24">
        <f aca="true" t="shared" si="0" ref="P8:Q14">D8+G8+J8+M8</f>
        <v>14</v>
      </c>
      <c r="Q8" s="25">
        <f t="shared" si="0"/>
        <v>4</v>
      </c>
      <c r="R8" s="24">
        <f aca="true" t="shared" si="1" ref="R8:R14">Q8*30</f>
        <v>120</v>
      </c>
      <c r="S8" s="26"/>
    </row>
    <row r="9" spans="1:19" ht="15">
      <c r="A9" s="16" t="s">
        <v>26</v>
      </c>
      <c r="B9" s="27" t="s">
        <v>23</v>
      </c>
      <c r="C9" s="28" t="s">
        <v>27</v>
      </c>
      <c r="D9" s="27">
        <v>8</v>
      </c>
      <c r="E9" s="29">
        <v>2</v>
      </c>
      <c r="F9" s="30" t="s">
        <v>28</v>
      </c>
      <c r="G9" s="21"/>
      <c r="H9" s="21"/>
      <c r="I9" s="22"/>
      <c r="J9" s="21"/>
      <c r="K9" s="21"/>
      <c r="L9" s="22"/>
      <c r="M9" s="23"/>
      <c r="N9" s="23"/>
      <c r="O9" s="23"/>
      <c r="P9" s="24">
        <f t="shared" si="0"/>
        <v>8</v>
      </c>
      <c r="Q9" s="25">
        <f t="shared" si="0"/>
        <v>2</v>
      </c>
      <c r="R9" s="24">
        <f t="shared" si="1"/>
        <v>60</v>
      </c>
      <c r="S9" s="26"/>
    </row>
    <row r="10" spans="1:19" ht="15">
      <c r="A10" s="16" t="s">
        <v>29</v>
      </c>
      <c r="B10" s="27" t="s">
        <v>23</v>
      </c>
      <c r="C10" s="28" t="s">
        <v>30</v>
      </c>
      <c r="D10" s="27">
        <v>22</v>
      </c>
      <c r="E10" s="29">
        <v>6</v>
      </c>
      <c r="F10" s="30" t="s">
        <v>25</v>
      </c>
      <c r="G10" s="21"/>
      <c r="H10" s="21"/>
      <c r="I10" s="22"/>
      <c r="J10" s="21"/>
      <c r="K10" s="21"/>
      <c r="L10" s="22"/>
      <c r="M10" s="23"/>
      <c r="N10" s="23"/>
      <c r="O10" s="23"/>
      <c r="P10" s="24">
        <f t="shared" si="0"/>
        <v>22</v>
      </c>
      <c r="Q10" s="25">
        <f t="shared" si="0"/>
        <v>6</v>
      </c>
      <c r="R10" s="24">
        <f t="shared" si="1"/>
        <v>180</v>
      </c>
      <c r="S10" s="26"/>
    </row>
    <row r="11" spans="1:19" ht="15">
      <c r="A11" s="31" t="s">
        <v>31</v>
      </c>
      <c r="B11" s="27" t="s">
        <v>23</v>
      </c>
      <c r="C11" s="28" t="s">
        <v>32</v>
      </c>
      <c r="D11" s="27">
        <v>12</v>
      </c>
      <c r="E11" s="29">
        <v>3</v>
      </c>
      <c r="F11" s="30" t="s">
        <v>25</v>
      </c>
      <c r="G11" s="21"/>
      <c r="H11" s="21"/>
      <c r="I11" s="22"/>
      <c r="J11" s="21"/>
      <c r="K11" s="21"/>
      <c r="L11" s="22"/>
      <c r="M11" s="23"/>
      <c r="N11" s="23"/>
      <c r="O11" s="23"/>
      <c r="P11" s="24">
        <f t="shared" si="0"/>
        <v>12</v>
      </c>
      <c r="Q11" s="25">
        <f t="shared" si="0"/>
        <v>3</v>
      </c>
      <c r="R11" s="24">
        <f t="shared" si="1"/>
        <v>90</v>
      </c>
      <c r="S11" s="26"/>
    </row>
    <row r="12" spans="1:19" ht="15">
      <c r="A12" s="16" t="s">
        <v>33</v>
      </c>
      <c r="B12" s="27" t="s">
        <v>23</v>
      </c>
      <c r="C12" s="28" t="s">
        <v>34</v>
      </c>
      <c r="D12" s="27">
        <v>18</v>
      </c>
      <c r="E12" s="29">
        <v>5</v>
      </c>
      <c r="F12" s="30" t="s">
        <v>35</v>
      </c>
      <c r="G12" s="21"/>
      <c r="H12" s="21"/>
      <c r="I12" s="22"/>
      <c r="J12" s="21"/>
      <c r="K12" s="21"/>
      <c r="L12" s="22"/>
      <c r="M12" s="23"/>
      <c r="N12" s="23"/>
      <c r="O12" s="23"/>
      <c r="P12" s="24">
        <f t="shared" si="0"/>
        <v>18</v>
      </c>
      <c r="Q12" s="25">
        <f t="shared" si="0"/>
        <v>5</v>
      </c>
      <c r="R12" s="24">
        <f t="shared" si="1"/>
        <v>150</v>
      </c>
      <c r="S12" s="26"/>
    </row>
    <row r="13" spans="1:19" ht="15">
      <c r="A13" s="32"/>
      <c r="B13" s="33"/>
      <c r="C13" s="34"/>
      <c r="D13" s="21"/>
      <c r="E13" s="21"/>
      <c r="F13" s="35"/>
      <c r="G13" s="21"/>
      <c r="H13" s="21"/>
      <c r="I13" s="35"/>
      <c r="J13" s="21"/>
      <c r="K13" s="21"/>
      <c r="L13" s="22"/>
      <c r="M13" s="23"/>
      <c r="N13" s="23"/>
      <c r="O13" s="23"/>
      <c r="P13" s="24">
        <f t="shared" si="0"/>
        <v>0</v>
      </c>
      <c r="Q13" s="25">
        <f t="shared" si="0"/>
        <v>0</v>
      </c>
      <c r="R13" s="24">
        <f t="shared" si="1"/>
        <v>0</v>
      </c>
      <c r="S13" s="26"/>
    </row>
    <row r="14" spans="1:19" ht="15">
      <c r="A14" s="32"/>
      <c r="B14" s="33"/>
      <c r="C14" s="34"/>
      <c r="D14" s="21"/>
      <c r="E14" s="21"/>
      <c r="F14" s="22"/>
      <c r="G14" s="21"/>
      <c r="H14" s="21"/>
      <c r="I14" s="22"/>
      <c r="J14" s="21"/>
      <c r="K14" s="21"/>
      <c r="L14" s="22"/>
      <c r="M14" s="23"/>
      <c r="N14" s="23"/>
      <c r="O14" s="23"/>
      <c r="P14" s="24">
        <f t="shared" si="0"/>
        <v>0</v>
      </c>
      <c r="Q14" s="25">
        <f t="shared" si="0"/>
        <v>0</v>
      </c>
      <c r="R14" s="24">
        <f t="shared" si="1"/>
        <v>0</v>
      </c>
      <c r="S14" s="26"/>
    </row>
    <row r="15" spans="1:19" ht="15">
      <c r="A15" s="36"/>
      <c r="B15" s="37"/>
      <c r="C15" s="38" t="s">
        <v>36</v>
      </c>
      <c r="D15" s="39">
        <f>SUM(D8:D14)</f>
        <v>74</v>
      </c>
      <c r="E15" s="39"/>
      <c r="F15" s="40"/>
      <c r="G15" s="39">
        <f>SUM(G8:G14)</f>
        <v>0</v>
      </c>
      <c r="H15" s="39"/>
      <c r="I15" s="40"/>
      <c r="J15" s="39">
        <f>SUM(J8:J14)</f>
        <v>0</v>
      </c>
      <c r="K15" s="39"/>
      <c r="L15" s="40"/>
      <c r="M15" s="41">
        <f>SUM(M8:M14)</f>
        <v>0</v>
      </c>
      <c r="N15" s="41"/>
      <c r="O15" s="42"/>
      <c r="P15" s="43">
        <f>SUM(P8:P14)</f>
        <v>74</v>
      </c>
      <c r="Q15" s="40"/>
      <c r="R15" s="44">
        <f>SUM(R8:R14)</f>
        <v>600</v>
      </c>
      <c r="S15" s="45">
        <f>SUM(S8:S14)</f>
        <v>0</v>
      </c>
    </row>
    <row r="16" spans="1:19" ht="15.75" thickBot="1">
      <c r="A16" s="46"/>
      <c r="B16" s="47"/>
      <c r="C16" s="48" t="s">
        <v>37</v>
      </c>
      <c r="D16" s="49"/>
      <c r="E16" s="50">
        <f>SUM(E8:E14)</f>
        <v>20</v>
      </c>
      <c r="F16" s="49"/>
      <c r="G16" s="49"/>
      <c r="H16" s="50">
        <f>SUM(H8:H14)</f>
        <v>0</v>
      </c>
      <c r="I16" s="49"/>
      <c r="J16" s="49"/>
      <c r="K16" s="50">
        <f>SUM(K8:K14)</f>
        <v>0</v>
      </c>
      <c r="L16" s="49"/>
      <c r="M16" s="51"/>
      <c r="N16" s="52">
        <f>SUM(N8:N14)</f>
        <v>0</v>
      </c>
      <c r="O16" s="51"/>
      <c r="P16" s="53"/>
      <c r="Q16" s="54">
        <f>SUM(Q8:Q14)</f>
        <v>20</v>
      </c>
      <c r="R16" s="55"/>
      <c r="S16" s="56"/>
    </row>
    <row r="17" spans="1:19" ht="15">
      <c r="A17" s="57" t="s">
        <v>12</v>
      </c>
      <c r="B17" s="58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2"/>
      <c r="Q17" s="60"/>
      <c r="R17" s="60"/>
      <c r="S17" s="63"/>
    </row>
    <row r="18" spans="1:19" ht="14.25">
      <c r="A18" s="64" t="s">
        <v>39</v>
      </c>
      <c r="B18" s="17" t="s">
        <v>23</v>
      </c>
      <c r="C18" s="18" t="s">
        <v>40</v>
      </c>
      <c r="D18" s="17">
        <v>6</v>
      </c>
      <c r="E18" s="19">
        <v>2</v>
      </c>
      <c r="F18" s="20" t="s">
        <v>25</v>
      </c>
      <c r="G18" s="65"/>
      <c r="H18" s="65"/>
      <c r="I18" s="65"/>
      <c r="J18" s="65"/>
      <c r="K18" s="65"/>
      <c r="L18" s="65"/>
      <c r="M18" s="23"/>
      <c r="N18" s="23"/>
      <c r="O18" s="23"/>
      <c r="P18" s="24">
        <f aca="true" t="shared" si="2" ref="P18:Q21">D18+G18+J18+M18</f>
        <v>6</v>
      </c>
      <c r="Q18" s="25">
        <f t="shared" si="2"/>
        <v>2</v>
      </c>
      <c r="R18" s="24">
        <f>Q18*30</f>
        <v>60</v>
      </c>
      <c r="S18" s="26"/>
    </row>
    <row r="19" spans="1:19" ht="14.25">
      <c r="A19" s="31" t="s">
        <v>41</v>
      </c>
      <c r="B19" s="27" t="s">
        <v>23</v>
      </c>
      <c r="C19" s="28" t="s">
        <v>42</v>
      </c>
      <c r="D19" s="27">
        <v>16</v>
      </c>
      <c r="E19" s="29">
        <v>4</v>
      </c>
      <c r="F19" s="30" t="s">
        <v>35</v>
      </c>
      <c r="G19" s="65"/>
      <c r="H19" s="65"/>
      <c r="I19" s="65"/>
      <c r="J19" s="65"/>
      <c r="K19" s="65"/>
      <c r="L19" s="65"/>
      <c r="M19" s="23"/>
      <c r="N19" s="23"/>
      <c r="O19" s="23"/>
      <c r="P19" s="24">
        <f t="shared" si="2"/>
        <v>16</v>
      </c>
      <c r="Q19" s="25">
        <f t="shared" si="2"/>
        <v>4</v>
      </c>
      <c r="R19" s="24">
        <f>Q19*30</f>
        <v>120</v>
      </c>
      <c r="S19" s="26"/>
    </row>
    <row r="20" spans="1:19" ht="14.25">
      <c r="A20" s="31" t="s">
        <v>43</v>
      </c>
      <c r="B20" s="27" t="s">
        <v>23</v>
      </c>
      <c r="C20" s="28" t="s">
        <v>44</v>
      </c>
      <c r="D20" s="27">
        <v>6</v>
      </c>
      <c r="E20" s="29">
        <v>2</v>
      </c>
      <c r="F20" s="30" t="s">
        <v>25</v>
      </c>
      <c r="G20" s="65"/>
      <c r="H20" s="65"/>
      <c r="I20" s="65"/>
      <c r="J20" s="65"/>
      <c r="K20" s="65"/>
      <c r="L20" s="65"/>
      <c r="M20" s="23"/>
      <c r="N20" s="23"/>
      <c r="O20" s="23"/>
      <c r="P20" s="24">
        <f t="shared" si="2"/>
        <v>6</v>
      </c>
      <c r="Q20" s="25">
        <f t="shared" si="2"/>
        <v>2</v>
      </c>
      <c r="R20" s="24">
        <f>Q20*30</f>
        <v>60</v>
      </c>
      <c r="S20" s="26"/>
    </row>
    <row r="21" spans="1:19" ht="14.25">
      <c r="A21" s="66" t="s">
        <v>45</v>
      </c>
      <c r="B21" s="27" t="s">
        <v>23</v>
      </c>
      <c r="C21" s="67" t="s">
        <v>46</v>
      </c>
      <c r="D21" s="27">
        <v>8</v>
      </c>
      <c r="E21" s="29">
        <v>2</v>
      </c>
      <c r="F21" s="30" t="s">
        <v>25</v>
      </c>
      <c r="G21" s="65"/>
      <c r="H21" s="65"/>
      <c r="I21" s="68"/>
      <c r="J21" s="65"/>
      <c r="K21" s="65"/>
      <c r="L21" s="65"/>
      <c r="M21" s="23"/>
      <c r="N21" s="23"/>
      <c r="O21" s="23"/>
      <c r="P21" s="24">
        <f t="shared" si="2"/>
        <v>8</v>
      </c>
      <c r="Q21" s="25">
        <f t="shared" si="2"/>
        <v>2</v>
      </c>
      <c r="R21" s="24">
        <f>Q21*30</f>
        <v>60</v>
      </c>
      <c r="S21" s="26"/>
    </row>
    <row r="22" spans="1:19" ht="15">
      <c r="A22" s="36"/>
      <c r="B22" s="37"/>
      <c r="C22" s="38" t="s">
        <v>47</v>
      </c>
      <c r="D22" s="69">
        <f>SUM(D18:D21)</f>
        <v>36</v>
      </c>
      <c r="E22" s="40"/>
      <c r="F22" s="37"/>
      <c r="G22" s="69">
        <f>SUM(G18:G21)</f>
        <v>0</v>
      </c>
      <c r="H22" s="40"/>
      <c r="I22" s="37"/>
      <c r="J22" s="69">
        <f>SUM(J18:J21)</f>
        <v>0</v>
      </c>
      <c r="K22" s="40"/>
      <c r="L22" s="37"/>
      <c r="M22" s="70">
        <f>SUM(M18:M21)</f>
        <v>0</v>
      </c>
      <c r="N22" s="42"/>
      <c r="O22" s="23"/>
      <c r="P22" s="69">
        <f>SUM(P18:P21)</f>
        <v>36</v>
      </c>
      <c r="Q22" s="40"/>
      <c r="R22" s="71">
        <f>SUM(R18:R21)</f>
        <v>300</v>
      </c>
      <c r="S22" s="72">
        <f>SUM(S18:S21)</f>
        <v>0</v>
      </c>
    </row>
    <row r="23" spans="1:19" ht="15.75" thickBot="1">
      <c r="A23" s="46"/>
      <c r="B23" s="47"/>
      <c r="C23" s="48" t="s">
        <v>48</v>
      </c>
      <c r="D23" s="49"/>
      <c r="E23" s="73">
        <f>SUM(E18:E21)</f>
        <v>10</v>
      </c>
      <c r="F23" s="47"/>
      <c r="G23" s="49"/>
      <c r="H23" s="73">
        <f>SUM(H18:H21)</f>
        <v>0</v>
      </c>
      <c r="I23" s="47"/>
      <c r="J23" s="49"/>
      <c r="K23" s="73">
        <f>SUM(K18:K21)</f>
        <v>0</v>
      </c>
      <c r="L23" s="47"/>
      <c r="M23" s="51"/>
      <c r="N23" s="74">
        <f>SUM(N18:N21)</f>
        <v>0</v>
      </c>
      <c r="O23" s="75"/>
      <c r="P23" s="53"/>
      <c r="Q23" s="73">
        <f>SUM(Q18:Q21)</f>
        <v>10</v>
      </c>
      <c r="R23" s="49"/>
      <c r="S23" s="76"/>
    </row>
    <row r="24" spans="1:19" ht="15">
      <c r="A24" s="77"/>
      <c r="B24" s="78"/>
      <c r="C24" s="409" t="s">
        <v>49</v>
      </c>
      <c r="D24" s="79">
        <f>D15+D22</f>
        <v>110</v>
      </c>
      <c r="E24" s="80"/>
      <c r="F24" s="81"/>
      <c r="G24" s="79">
        <f>G15+G22</f>
        <v>0</v>
      </c>
      <c r="H24" s="80"/>
      <c r="I24" s="81"/>
      <c r="J24" s="79">
        <f>J15+J22</f>
        <v>0</v>
      </c>
      <c r="K24" s="80"/>
      <c r="L24" s="81"/>
      <c r="M24" s="82">
        <f>M15+M22</f>
        <v>0</v>
      </c>
      <c r="N24" s="83"/>
      <c r="O24" s="14"/>
      <c r="P24" s="79">
        <f>P15+P22</f>
        <v>110</v>
      </c>
      <c r="Q24" s="80"/>
      <c r="R24" s="79">
        <f>R15+R22</f>
        <v>900</v>
      </c>
      <c r="S24" s="84">
        <f>S15+S22</f>
        <v>0</v>
      </c>
    </row>
    <row r="25" spans="1:19" ht="15.75" thickBot="1">
      <c r="A25" s="85"/>
      <c r="B25" s="86"/>
      <c r="C25" s="410"/>
      <c r="D25" s="49"/>
      <c r="E25" s="50">
        <f>E16+E23</f>
        <v>30</v>
      </c>
      <c r="F25" s="47"/>
      <c r="G25" s="49"/>
      <c r="H25" s="50">
        <f>H16+H23</f>
        <v>0</v>
      </c>
      <c r="I25" s="47"/>
      <c r="J25" s="49"/>
      <c r="K25" s="50">
        <f>K16+K23</f>
        <v>0</v>
      </c>
      <c r="L25" s="47"/>
      <c r="M25" s="51"/>
      <c r="N25" s="52">
        <f>N16+N23</f>
        <v>0</v>
      </c>
      <c r="O25" s="75"/>
      <c r="P25" s="49"/>
      <c r="Q25" s="50">
        <f>Q16+Q23</f>
        <v>30</v>
      </c>
      <c r="R25" s="49"/>
      <c r="S25" s="76"/>
    </row>
    <row r="26" spans="1:19" ht="15">
      <c r="A26" s="57" t="s">
        <v>13</v>
      </c>
      <c r="B26" s="60"/>
      <c r="C26" s="59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1"/>
      <c r="O26" s="61"/>
      <c r="P26" s="60"/>
      <c r="Q26" s="60"/>
      <c r="R26" s="60"/>
      <c r="S26" s="63"/>
    </row>
    <row r="27" spans="1:19" ht="14.25">
      <c r="A27" s="16" t="s">
        <v>51</v>
      </c>
      <c r="B27" s="87" t="s">
        <v>23</v>
      </c>
      <c r="C27" s="88" t="s">
        <v>52</v>
      </c>
      <c r="D27" s="89"/>
      <c r="E27" s="89"/>
      <c r="F27" s="89"/>
      <c r="G27" s="89">
        <v>7</v>
      </c>
      <c r="H27" s="89">
        <v>2</v>
      </c>
      <c r="I27" s="89" t="s">
        <v>25</v>
      </c>
      <c r="J27" s="89"/>
      <c r="K27" s="89"/>
      <c r="L27" s="89"/>
      <c r="M27" s="90"/>
      <c r="N27" s="90"/>
      <c r="O27" s="90"/>
      <c r="P27" s="24">
        <f aca="true" t="shared" si="3" ref="P27:Q34">D27+G27+J27+M27</f>
        <v>7</v>
      </c>
      <c r="Q27" s="25">
        <f t="shared" si="3"/>
        <v>2</v>
      </c>
      <c r="R27" s="24">
        <f aca="true" t="shared" si="4" ref="R27:R34">Q27*30</f>
        <v>60</v>
      </c>
      <c r="S27" s="91"/>
    </row>
    <row r="28" spans="1:19" ht="14.25">
      <c r="A28" s="16" t="s">
        <v>53</v>
      </c>
      <c r="B28" s="87" t="s">
        <v>23</v>
      </c>
      <c r="C28" s="88" t="s">
        <v>54</v>
      </c>
      <c r="D28" s="89"/>
      <c r="E28" s="89"/>
      <c r="F28" s="89"/>
      <c r="G28" s="89">
        <v>11</v>
      </c>
      <c r="H28" s="89">
        <v>3</v>
      </c>
      <c r="I28" s="89" t="s">
        <v>35</v>
      </c>
      <c r="J28" s="89"/>
      <c r="K28" s="89"/>
      <c r="L28" s="89"/>
      <c r="M28" s="90"/>
      <c r="N28" s="90"/>
      <c r="O28" s="90"/>
      <c r="P28" s="24">
        <f t="shared" si="3"/>
        <v>11</v>
      </c>
      <c r="Q28" s="25">
        <f t="shared" si="3"/>
        <v>3</v>
      </c>
      <c r="R28" s="24">
        <f t="shared" si="4"/>
        <v>90</v>
      </c>
      <c r="S28" s="91"/>
    </row>
    <row r="29" spans="1:19" ht="14.25">
      <c r="A29" s="66" t="s">
        <v>56</v>
      </c>
      <c r="B29" s="87" t="s">
        <v>23</v>
      </c>
      <c r="C29" s="92" t="s">
        <v>57</v>
      </c>
      <c r="D29" s="89"/>
      <c r="E29" s="89"/>
      <c r="F29" s="89"/>
      <c r="G29" s="89">
        <v>7</v>
      </c>
      <c r="H29" s="89">
        <v>2</v>
      </c>
      <c r="I29" s="89" t="s">
        <v>25</v>
      </c>
      <c r="J29" s="89"/>
      <c r="K29" s="89"/>
      <c r="L29" s="89"/>
      <c r="M29" s="90"/>
      <c r="N29" s="90"/>
      <c r="O29" s="90"/>
      <c r="P29" s="24">
        <f t="shared" si="3"/>
        <v>7</v>
      </c>
      <c r="Q29" s="25">
        <f t="shared" si="3"/>
        <v>2</v>
      </c>
      <c r="R29" s="24">
        <f t="shared" si="4"/>
        <v>60</v>
      </c>
      <c r="S29" s="91"/>
    </row>
    <row r="30" spans="1:19" ht="14.25">
      <c r="A30" s="66" t="s">
        <v>58</v>
      </c>
      <c r="B30" s="87" t="s">
        <v>23</v>
      </c>
      <c r="C30" s="92" t="s">
        <v>59</v>
      </c>
      <c r="D30" s="93"/>
      <c r="E30" s="93"/>
      <c r="F30" s="93"/>
      <c r="G30" s="93">
        <v>11</v>
      </c>
      <c r="H30" s="93">
        <v>3</v>
      </c>
      <c r="I30" s="93" t="s">
        <v>35</v>
      </c>
      <c r="J30" s="93"/>
      <c r="K30" s="93"/>
      <c r="L30" s="93"/>
      <c r="M30" s="90"/>
      <c r="N30" s="90"/>
      <c r="O30" s="90"/>
      <c r="P30" s="24">
        <f t="shared" si="3"/>
        <v>11</v>
      </c>
      <c r="Q30" s="25">
        <f t="shared" si="3"/>
        <v>3</v>
      </c>
      <c r="R30" s="24">
        <f t="shared" si="4"/>
        <v>90</v>
      </c>
      <c r="S30" s="26"/>
    </row>
    <row r="31" spans="1:19" ht="14.25">
      <c r="A31" s="66" t="s">
        <v>60</v>
      </c>
      <c r="B31" s="87" t="s">
        <v>23</v>
      </c>
      <c r="C31" s="92" t="s">
        <v>61</v>
      </c>
      <c r="D31" s="93"/>
      <c r="E31" s="93"/>
      <c r="F31" s="93"/>
      <c r="G31" s="93">
        <v>15</v>
      </c>
      <c r="H31" s="93">
        <v>4</v>
      </c>
      <c r="I31" s="93" t="s">
        <v>35</v>
      </c>
      <c r="J31" s="93"/>
      <c r="K31" s="93"/>
      <c r="L31" s="93"/>
      <c r="M31" s="90"/>
      <c r="N31" s="90"/>
      <c r="O31" s="90"/>
      <c r="P31" s="24">
        <f t="shared" si="3"/>
        <v>15</v>
      </c>
      <c r="Q31" s="25">
        <f t="shared" si="3"/>
        <v>4</v>
      </c>
      <c r="R31" s="24">
        <f t="shared" si="4"/>
        <v>120</v>
      </c>
      <c r="S31" s="91"/>
    </row>
    <row r="32" spans="1:19" ht="14.25">
      <c r="A32" s="66" t="s">
        <v>62</v>
      </c>
      <c r="B32" s="87" t="s">
        <v>23</v>
      </c>
      <c r="C32" s="92" t="s">
        <v>63</v>
      </c>
      <c r="D32" s="93"/>
      <c r="E32" s="93"/>
      <c r="F32" s="93"/>
      <c r="G32" s="93">
        <v>6</v>
      </c>
      <c r="H32" s="93">
        <v>2</v>
      </c>
      <c r="I32" s="93" t="s">
        <v>25</v>
      </c>
      <c r="J32" s="93"/>
      <c r="K32" s="93"/>
      <c r="L32" s="93"/>
      <c r="M32" s="90"/>
      <c r="N32" s="90"/>
      <c r="O32" s="90"/>
      <c r="P32" s="24">
        <f t="shared" si="3"/>
        <v>6</v>
      </c>
      <c r="Q32" s="25">
        <f t="shared" si="3"/>
        <v>2</v>
      </c>
      <c r="R32" s="24">
        <f t="shared" si="4"/>
        <v>60</v>
      </c>
      <c r="S32" s="26"/>
    </row>
    <row r="33" spans="1:19" ht="14.25">
      <c r="A33" s="66" t="s">
        <v>64</v>
      </c>
      <c r="B33" s="87" t="s">
        <v>23</v>
      </c>
      <c r="C33" s="92" t="s">
        <v>65</v>
      </c>
      <c r="D33" s="93"/>
      <c r="E33" s="93"/>
      <c r="F33" s="93"/>
      <c r="G33" s="93">
        <v>15</v>
      </c>
      <c r="H33" s="93">
        <v>4</v>
      </c>
      <c r="I33" s="93" t="s">
        <v>35</v>
      </c>
      <c r="J33" s="93"/>
      <c r="K33" s="93"/>
      <c r="L33" s="93"/>
      <c r="M33" s="90"/>
      <c r="N33" s="90"/>
      <c r="O33" s="90"/>
      <c r="P33" s="24">
        <f t="shared" si="3"/>
        <v>15</v>
      </c>
      <c r="Q33" s="25">
        <f t="shared" si="3"/>
        <v>4</v>
      </c>
      <c r="R33" s="24">
        <f t="shared" si="4"/>
        <v>120</v>
      </c>
      <c r="S33" s="91"/>
    </row>
    <row r="34" spans="1:19" ht="14.25">
      <c r="A34" s="94"/>
      <c r="B34" s="9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24">
        <f t="shared" si="3"/>
        <v>0</v>
      </c>
      <c r="Q34" s="25">
        <f t="shared" si="3"/>
        <v>0</v>
      </c>
      <c r="R34" s="24">
        <f t="shared" si="4"/>
        <v>0</v>
      </c>
      <c r="S34" s="26"/>
    </row>
    <row r="35" spans="1:19" ht="15">
      <c r="A35" s="99"/>
      <c r="B35" s="100"/>
      <c r="C35" s="101" t="s">
        <v>66</v>
      </c>
      <c r="D35" s="102">
        <f>SUM(D27:D34)</f>
        <v>0</v>
      </c>
      <c r="E35" s="102"/>
      <c r="F35" s="103"/>
      <c r="G35" s="102">
        <f>SUM(G27:G34)</f>
        <v>72</v>
      </c>
      <c r="H35" s="102"/>
      <c r="I35" s="103"/>
      <c r="J35" s="102">
        <f>SUM(J27:J34)</f>
        <v>0</v>
      </c>
      <c r="K35" s="102"/>
      <c r="L35" s="103"/>
      <c r="M35" s="104">
        <f>SUM(M27:M34)</f>
        <v>0</v>
      </c>
      <c r="N35" s="98"/>
      <c r="O35" s="98"/>
      <c r="P35" s="69">
        <f>SUM(P27:P34)</f>
        <v>72</v>
      </c>
      <c r="Q35" s="71"/>
      <c r="R35" s="71">
        <f>SUM(R27:R34)</f>
        <v>600</v>
      </c>
      <c r="S35" s="105">
        <f>SUM(S27:S34)</f>
        <v>0</v>
      </c>
    </row>
    <row r="36" spans="1:19" ht="15.75" thickBot="1">
      <c r="A36" s="106"/>
      <c r="B36" s="107"/>
      <c r="C36" s="108" t="s">
        <v>67</v>
      </c>
      <c r="D36" s="109"/>
      <c r="E36" s="109">
        <f>SUM(E27:E34)</f>
        <v>0</v>
      </c>
      <c r="F36" s="110"/>
      <c r="G36" s="109"/>
      <c r="H36" s="109">
        <f>SUM(H27:H34)</f>
        <v>20</v>
      </c>
      <c r="I36" s="110"/>
      <c r="J36" s="109"/>
      <c r="K36" s="109">
        <f>SUM(K27:K34)</f>
        <v>0</v>
      </c>
      <c r="L36" s="110"/>
      <c r="M36" s="111"/>
      <c r="N36" s="112">
        <f>SUM(N27:N34)</f>
        <v>0</v>
      </c>
      <c r="O36" s="111"/>
      <c r="P36" s="113"/>
      <c r="Q36" s="115">
        <f>SUM(Q27:Q34)</f>
        <v>20</v>
      </c>
      <c r="R36" s="115"/>
      <c r="S36" s="116"/>
    </row>
    <row r="37" spans="1:19" ht="15" thickTop="1">
      <c r="A37" s="117" t="s">
        <v>68</v>
      </c>
      <c r="B37" s="118"/>
      <c r="C37" s="119" t="s">
        <v>69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98"/>
      <c r="N37" s="98"/>
      <c r="O37" s="98"/>
      <c r="P37" s="121"/>
      <c r="Q37" s="121"/>
      <c r="R37" s="121"/>
      <c r="S37" s="122"/>
    </row>
    <row r="38" spans="1:19" ht="14.25">
      <c r="A38" s="123" t="s">
        <v>70</v>
      </c>
      <c r="B38" s="288" t="s">
        <v>71</v>
      </c>
      <c r="C38" s="125" t="s">
        <v>72</v>
      </c>
      <c r="D38" s="126"/>
      <c r="E38" s="126"/>
      <c r="F38" s="126"/>
      <c r="G38" s="89">
        <v>38</v>
      </c>
      <c r="H38" s="89">
        <v>10</v>
      </c>
      <c r="I38" s="89" t="s">
        <v>35</v>
      </c>
      <c r="J38" s="89"/>
      <c r="K38" s="89"/>
      <c r="L38" s="89"/>
      <c r="M38" s="90"/>
      <c r="N38" s="90"/>
      <c r="O38" s="90"/>
      <c r="P38" s="24">
        <f aca="true" t="shared" si="5" ref="P38:Q45">D38+G38+J38+M38</f>
        <v>38</v>
      </c>
      <c r="Q38" s="25">
        <f t="shared" si="5"/>
        <v>10</v>
      </c>
      <c r="R38" s="24">
        <f aca="true" t="shared" si="6" ref="R38:R45">Q38*30</f>
        <v>300</v>
      </c>
      <c r="S38" s="91"/>
    </row>
    <row r="39" spans="1:19" ht="14.25">
      <c r="A39" s="123" t="s">
        <v>73</v>
      </c>
      <c r="B39" s="288" t="s">
        <v>71</v>
      </c>
      <c r="C39" s="125" t="s">
        <v>74</v>
      </c>
      <c r="D39" s="126"/>
      <c r="E39" s="126"/>
      <c r="F39" s="126"/>
      <c r="G39" s="306"/>
      <c r="H39" s="89"/>
      <c r="I39" s="89"/>
      <c r="J39" s="89">
        <v>18</v>
      </c>
      <c r="K39" s="89">
        <v>5</v>
      </c>
      <c r="L39" s="89" t="s">
        <v>35</v>
      </c>
      <c r="M39" s="90"/>
      <c r="N39" s="90"/>
      <c r="O39" s="90"/>
      <c r="P39" s="24">
        <f t="shared" si="5"/>
        <v>18</v>
      </c>
      <c r="Q39" s="25">
        <f t="shared" si="5"/>
        <v>5</v>
      </c>
      <c r="R39" s="24">
        <f t="shared" si="6"/>
        <v>150</v>
      </c>
      <c r="S39" s="91"/>
    </row>
    <row r="40" spans="1:19" ht="14.25">
      <c r="A40" s="123" t="s">
        <v>75</v>
      </c>
      <c r="B40" s="288" t="s">
        <v>71</v>
      </c>
      <c r="C40" s="125" t="s">
        <v>76</v>
      </c>
      <c r="D40" s="89"/>
      <c r="E40" s="89"/>
      <c r="F40" s="89"/>
      <c r="G40" s="89"/>
      <c r="H40" s="89"/>
      <c r="I40" s="89"/>
      <c r="J40" s="89">
        <v>18</v>
      </c>
      <c r="K40" s="89">
        <v>5</v>
      </c>
      <c r="L40" s="89" t="s">
        <v>25</v>
      </c>
      <c r="M40" s="90"/>
      <c r="N40" s="90"/>
      <c r="O40" s="90"/>
      <c r="P40" s="24">
        <f t="shared" si="5"/>
        <v>18</v>
      </c>
      <c r="Q40" s="25">
        <f t="shared" si="5"/>
        <v>5</v>
      </c>
      <c r="R40" s="24">
        <f t="shared" si="6"/>
        <v>150</v>
      </c>
      <c r="S40" s="91"/>
    </row>
    <row r="41" spans="1:19" ht="14.25">
      <c r="A41" s="66" t="s">
        <v>124</v>
      </c>
      <c r="B41" s="288" t="s">
        <v>71</v>
      </c>
      <c r="C41" s="289" t="s">
        <v>125</v>
      </c>
      <c r="D41" s="89"/>
      <c r="E41" s="89"/>
      <c r="F41" s="89"/>
      <c r="G41" s="89"/>
      <c r="H41" s="89"/>
      <c r="I41" s="89"/>
      <c r="J41" s="89">
        <v>22</v>
      </c>
      <c r="K41" s="89">
        <v>6</v>
      </c>
      <c r="L41" s="89" t="s">
        <v>25</v>
      </c>
      <c r="M41" s="90"/>
      <c r="N41" s="90"/>
      <c r="O41" s="90"/>
      <c r="P41" s="24">
        <f t="shared" si="5"/>
        <v>22</v>
      </c>
      <c r="Q41" s="25">
        <f t="shared" si="5"/>
        <v>6</v>
      </c>
      <c r="R41" s="24">
        <f t="shared" si="6"/>
        <v>180</v>
      </c>
      <c r="S41" s="91"/>
    </row>
    <row r="42" spans="1:19" ht="14.25">
      <c r="A42" s="31" t="s">
        <v>126</v>
      </c>
      <c r="B42" s="288" t="s">
        <v>71</v>
      </c>
      <c r="C42" s="125" t="s">
        <v>127</v>
      </c>
      <c r="D42" s="89"/>
      <c r="E42" s="89"/>
      <c r="F42" s="89"/>
      <c r="G42" s="89"/>
      <c r="H42" s="89"/>
      <c r="I42" s="89"/>
      <c r="J42" s="89">
        <v>15</v>
      </c>
      <c r="K42" s="89">
        <v>4</v>
      </c>
      <c r="L42" s="89" t="s">
        <v>25</v>
      </c>
      <c r="M42" s="90"/>
      <c r="N42" s="90"/>
      <c r="O42" s="90"/>
      <c r="P42" s="24">
        <f t="shared" si="5"/>
        <v>15</v>
      </c>
      <c r="Q42" s="25">
        <f t="shared" si="5"/>
        <v>4</v>
      </c>
      <c r="R42" s="24">
        <f t="shared" si="6"/>
        <v>120</v>
      </c>
      <c r="S42" s="91"/>
    </row>
    <row r="43" spans="1:19" ht="14.25">
      <c r="A43" s="66" t="s">
        <v>128</v>
      </c>
      <c r="B43" s="288" t="s">
        <v>71</v>
      </c>
      <c r="C43" s="289" t="s">
        <v>129</v>
      </c>
      <c r="D43" s="89"/>
      <c r="E43" s="89"/>
      <c r="F43" s="89"/>
      <c r="G43" s="89"/>
      <c r="H43" s="89"/>
      <c r="I43" s="89"/>
      <c r="J43" s="89">
        <v>7</v>
      </c>
      <c r="K43" s="89">
        <v>2</v>
      </c>
      <c r="L43" s="89" t="s">
        <v>35</v>
      </c>
      <c r="M43" s="90"/>
      <c r="N43" s="90"/>
      <c r="O43" s="90"/>
      <c r="P43" s="24">
        <f t="shared" si="5"/>
        <v>7</v>
      </c>
      <c r="Q43" s="25">
        <f t="shared" si="5"/>
        <v>2</v>
      </c>
      <c r="R43" s="24">
        <f t="shared" si="6"/>
        <v>60</v>
      </c>
      <c r="S43" s="91"/>
    </row>
    <row r="44" spans="1:19" ht="14.25">
      <c r="A44" s="31" t="s">
        <v>130</v>
      </c>
      <c r="B44" s="288" t="s">
        <v>71</v>
      </c>
      <c r="C44" s="125" t="s">
        <v>131</v>
      </c>
      <c r="D44" s="89"/>
      <c r="E44" s="89"/>
      <c r="F44" s="89"/>
      <c r="G44" s="89"/>
      <c r="H44" s="89"/>
      <c r="I44" s="89"/>
      <c r="J44" s="89">
        <v>15</v>
      </c>
      <c r="K44" s="89">
        <v>4</v>
      </c>
      <c r="L44" s="89" t="s">
        <v>35</v>
      </c>
      <c r="M44" s="90"/>
      <c r="N44" s="90"/>
      <c r="O44" s="90"/>
      <c r="P44" s="24">
        <f t="shared" si="5"/>
        <v>15</v>
      </c>
      <c r="Q44" s="25">
        <f t="shared" si="5"/>
        <v>4</v>
      </c>
      <c r="R44" s="24">
        <f t="shared" si="6"/>
        <v>120</v>
      </c>
      <c r="S44" s="91"/>
    </row>
    <row r="45" spans="1:19" ht="14.25">
      <c r="A45" s="287" t="s">
        <v>119</v>
      </c>
      <c r="B45" s="288" t="s">
        <v>71</v>
      </c>
      <c r="C45" s="289" t="s">
        <v>120</v>
      </c>
      <c r="D45" s="126"/>
      <c r="E45" s="126"/>
      <c r="F45" s="126"/>
      <c r="G45" s="126"/>
      <c r="H45" s="89"/>
      <c r="I45" s="89"/>
      <c r="J45" s="89">
        <v>15</v>
      </c>
      <c r="K45" s="89">
        <v>4</v>
      </c>
      <c r="L45" s="89" t="s">
        <v>35</v>
      </c>
      <c r="M45" s="90"/>
      <c r="N45" s="90"/>
      <c r="O45" s="90"/>
      <c r="P45" s="24">
        <f t="shared" si="5"/>
        <v>15</v>
      </c>
      <c r="Q45" s="25">
        <f t="shared" si="5"/>
        <v>4</v>
      </c>
      <c r="R45" s="24">
        <f t="shared" si="6"/>
        <v>120</v>
      </c>
      <c r="S45" s="91"/>
    </row>
    <row r="46" spans="1:19" ht="15">
      <c r="A46" s="307"/>
      <c r="B46" s="37"/>
      <c r="C46" s="38" t="s">
        <v>83</v>
      </c>
      <c r="D46" s="69">
        <f>SUM(D38:D45)</f>
        <v>0</v>
      </c>
      <c r="E46" s="69"/>
      <c r="F46" s="132"/>
      <c r="G46" s="69">
        <f>SUM(G38:G45)</f>
        <v>38</v>
      </c>
      <c r="H46" s="69"/>
      <c r="I46" s="132"/>
      <c r="J46" s="69">
        <f>SUM(J38:J45)</f>
        <v>110</v>
      </c>
      <c r="K46" s="69"/>
      <c r="L46" s="132"/>
      <c r="M46" s="70">
        <f>SUM(M38:M45)</f>
        <v>0</v>
      </c>
      <c r="N46" s="70"/>
      <c r="O46" s="133"/>
      <c r="P46" s="39">
        <f>SUM(P38:P45)</f>
        <v>148</v>
      </c>
      <c r="Q46" s="71"/>
      <c r="R46" s="43">
        <f>SUM(R38:R45)</f>
        <v>1200</v>
      </c>
      <c r="S46" s="134">
        <f>SUM(S38:S44)</f>
        <v>0</v>
      </c>
    </row>
    <row r="47" spans="1:19" ht="15.75" thickBot="1">
      <c r="A47" s="135"/>
      <c r="B47" s="86"/>
      <c r="C47" s="48" t="s">
        <v>84</v>
      </c>
      <c r="D47" s="73"/>
      <c r="E47" s="73">
        <f>SUM(E38:E45)</f>
        <v>0</v>
      </c>
      <c r="F47" s="136"/>
      <c r="G47" s="73"/>
      <c r="H47" s="73">
        <f>SUM(H38:H45)</f>
        <v>10</v>
      </c>
      <c r="I47" s="136"/>
      <c r="J47" s="73"/>
      <c r="K47" s="73">
        <f>SUM(K38:K45)</f>
        <v>30</v>
      </c>
      <c r="L47" s="136"/>
      <c r="M47" s="74"/>
      <c r="N47" s="74">
        <f>SUM(N38:N45)</f>
        <v>0</v>
      </c>
      <c r="O47" s="137"/>
      <c r="P47" s="47"/>
      <c r="Q47" s="73">
        <f>SUM(Q38:Q45)</f>
        <v>40</v>
      </c>
      <c r="R47" s="53"/>
      <c r="S47" s="138"/>
    </row>
    <row r="48" spans="1:19" ht="14.25">
      <c r="A48" s="139"/>
      <c r="B48" s="140" t="s">
        <v>35</v>
      </c>
      <c r="C48" s="141" t="s">
        <v>85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2">
        <v>37</v>
      </c>
      <c r="N48" s="142">
        <v>10</v>
      </c>
      <c r="O48" s="143"/>
      <c r="P48" s="24">
        <f>D48+G48+J48+M48</f>
        <v>37</v>
      </c>
      <c r="Q48" s="144">
        <f>E48+H48+K48+N48</f>
        <v>10</v>
      </c>
      <c r="R48" s="145">
        <f>Q48*30</f>
        <v>300</v>
      </c>
      <c r="S48" s="146"/>
    </row>
    <row r="49" spans="1:19" ht="15" thickBot="1">
      <c r="A49" s="94"/>
      <c r="B49" s="97" t="s">
        <v>71</v>
      </c>
      <c r="C49" s="128" t="s">
        <v>86</v>
      </c>
      <c r="D49" s="129"/>
      <c r="E49" s="129"/>
      <c r="F49" s="97"/>
      <c r="G49" s="129"/>
      <c r="H49" s="129"/>
      <c r="I49" s="97"/>
      <c r="J49" s="129"/>
      <c r="K49" s="129"/>
      <c r="L49" s="97"/>
      <c r="M49" s="104">
        <v>73</v>
      </c>
      <c r="N49" s="98">
        <v>20</v>
      </c>
      <c r="O49" s="133"/>
      <c r="P49" s="24">
        <f>D49+G49+J49+M49</f>
        <v>73</v>
      </c>
      <c r="Q49" s="25">
        <f>E49+H49+K49+N49</f>
        <v>20</v>
      </c>
      <c r="R49" s="24">
        <f>Q49*30</f>
        <v>600</v>
      </c>
      <c r="S49" s="26"/>
    </row>
    <row r="50" spans="1:19" ht="16.5" thickBot="1">
      <c r="A50" s="77"/>
      <c r="B50" s="78"/>
      <c r="C50" s="147" t="s">
        <v>87</v>
      </c>
      <c r="D50" s="148">
        <f>D24+D35+D46</f>
        <v>110</v>
      </c>
      <c r="E50" s="149"/>
      <c r="F50" s="149"/>
      <c r="G50" s="148">
        <f>G24+G35+G46</f>
        <v>110</v>
      </c>
      <c r="H50" s="149"/>
      <c r="I50" s="149"/>
      <c r="J50" s="148">
        <f>J24+J35+J46</f>
        <v>110</v>
      </c>
      <c r="K50" s="149"/>
      <c r="L50" s="149"/>
      <c r="M50" s="150">
        <f>M24+M35+M46+M48+M49</f>
        <v>110</v>
      </c>
      <c r="N50" s="151"/>
      <c r="O50" s="151"/>
      <c r="P50" s="148">
        <f>P24+P35+P46+P48+P49</f>
        <v>440</v>
      </c>
      <c r="Q50" s="148"/>
      <c r="R50" s="148">
        <f>R24+R35+R46+R48+R49</f>
        <v>3600</v>
      </c>
      <c r="S50" s="152">
        <f>S24+S35+S46</f>
        <v>0</v>
      </c>
    </row>
    <row r="51" spans="1:19" ht="16.5" thickBot="1">
      <c r="A51" s="153"/>
      <c r="B51" s="154"/>
      <c r="C51" s="155" t="s">
        <v>88</v>
      </c>
      <c r="D51" s="156"/>
      <c r="E51" s="157">
        <f>E25+E36+E47</f>
        <v>30</v>
      </c>
      <c r="F51" s="156"/>
      <c r="G51" s="156"/>
      <c r="H51" s="157">
        <f>H25+H36+H47</f>
        <v>30</v>
      </c>
      <c r="I51" s="156"/>
      <c r="J51" s="156"/>
      <c r="K51" s="157">
        <f>K25+K36+K47</f>
        <v>30</v>
      </c>
      <c r="L51" s="156"/>
      <c r="M51" s="158"/>
      <c r="N51" s="159">
        <f>N25+N36+N47+N48+N49</f>
        <v>30</v>
      </c>
      <c r="O51" s="158"/>
      <c r="P51" s="78"/>
      <c r="Q51" s="157">
        <f>Q25+Q36+Q47+Q48+Q49</f>
        <v>120</v>
      </c>
      <c r="R51" s="160"/>
      <c r="S51" s="161"/>
    </row>
    <row r="52" spans="1:19" ht="16.5" thickBot="1">
      <c r="A52" s="162"/>
      <c r="B52" s="163"/>
      <c r="C52" s="164"/>
      <c r="D52" s="165"/>
      <c r="E52" s="166"/>
      <c r="F52" s="165"/>
      <c r="G52" s="165"/>
      <c r="H52" s="166"/>
      <c r="I52" s="165"/>
      <c r="J52" s="165"/>
      <c r="K52" s="166"/>
      <c r="L52" s="165"/>
      <c r="M52" s="167"/>
      <c r="N52" s="168"/>
      <c r="O52" s="167"/>
      <c r="P52" s="163"/>
      <c r="Q52" s="166"/>
      <c r="R52" s="169"/>
      <c r="S52" s="170"/>
    </row>
    <row r="53" spans="1:19" ht="15.75">
      <c r="A53" s="171" t="s">
        <v>89</v>
      </c>
      <c r="B53" s="172"/>
      <c r="C53" s="173" t="s">
        <v>90</v>
      </c>
      <c r="D53" s="174"/>
      <c r="E53" s="175"/>
      <c r="F53" s="174"/>
      <c r="G53" s="174"/>
      <c r="H53" s="175"/>
      <c r="I53" s="174"/>
      <c r="J53" s="174"/>
      <c r="K53" s="175"/>
      <c r="L53" s="174"/>
      <c r="M53" s="176"/>
      <c r="N53" s="177"/>
      <c r="O53" s="143"/>
      <c r="P53" s="60"/>
      <c r="Q53" s="172"/>
      <c r="R53" s="175"/>
      <c r="S53" s="178"/>
    </row>
    <row r="54" spans="1:19" ht="15.75">
      <c r="A54" s="179"/>
      <c r="B54" s="180"/>
      <c r="C54" s="181" t="s">
        <v>91</v>
      </c>
      <c r="D54" s="127"/>
      <c r="E54" s="182"/>
      <c r="F54" s="127"/>
      <c r="G54" s="127"/>
      <c r="H54" s="182"/>
      <c r="I54" s="127"/>
      <c r="J54" s="127"/>
      <c r="K54" s="182"/>
      <c r="L54" s="127"/>
      <c r="M54" s="98"/>
      <c r="N54" s="183"/>
      <c r="O54" s="98"/>
      <c r="P54" s="184">
        <f aca="true" t="shared" si="7" ref="P54:Q58">D54+G54+J54+M54</f>
        <v>0</v>
      </c>
      <c r="Q54" s="25">
        <f t="shared" si="7"/>
        <v>0</v>
      </c>
      <c r="R54" s="185">
        <f>Q54*30</f>
        <v>0</v>
      </c>
      <c r="S54" s="186"/>
    </row>
    <row r="55" spans="1:19" ht="14.25">
      <c r="A55" s="32"/>
      <c r="B55" s="97"/>
      <c r="C55" s="187" t="s">
        <v>92</v>
      </c>
      <c r="D55" s="129"/>
      <c r="E55" s="129"/>
      <c r="F55" s="97"/>
      <c r="G55" s="129"/>
      <c r="H55" s="129"/>
      <c r="I55" s="97"/>
      <c r="J55" s="129"/>
      <c r="K55" s="129"/>
      <c r="L55" s="97"/>
      <c r="M55" s="98"/>
      <c r="N55" s="104"/>
      <c r="O55" s="98"/>
      <c r="P55" s="184">
        <f t="shared" si="7"/>
        <v>0</v>
      </c>
      <c r="Q55" s="25">
        <f t="shared" si="7"/>
        <v>0</v>
      </c>
      <c r="R55" s="185">
        <f>Q55*30</f>
        <v>0</v>
      </c>
      <c r="S55" s="188"/>
    </row>
    <row r="56" spans="1:19" ht="15" thickBot="1">
      <c r="A56" s="32"/>
      <c r="B56" s="97"/>
      <c r="C56" s="187" t="s">
        <v>93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9"/>
      <c r="N56" s="189"/>
      <c r="O56" s="189" t="s">
        <v>35</v>
      </c>
      <c r="P56" s="184">
        <f t="shared" si="7"/>
        <v>0</v>
      </c>
      <c r="Q56" s="25">
        <f t="shared" si="7"/>
        <v>0</v>
      </c>
      <c r="R56" s="185">
        <f>Q56*30</f>
        <v>0</v>
      </c>
      <c r="S56" s="190"/>
    </row>
    <row r="57" spans="1:19" ht="15.75" thickBot="1">
      <c r="A57" s="191"/>
      <c r="B57" s="192"/>
      <c r="C57" s="193"/>
      <c r="D57" s="194"/>
      <c r="E57" s="194"/>
      <c r="F57" s="194"/>
      <c r="G57" s="194"/>
      <c r="H57" s="194"/>
      <c r="I57" s="194"/>
      <c r="J57" s="194"/>
      <c r="K57" s="194"/>
      <c r="L57" s="194"/>
      <c r="M57" s="137"/>
      <c r="N57" s="137"/>
      <c r="O57" s="137"/>
      <c r="P57" s="195">
        <f t="shared" si="7"/>
        <v>0</v>
      </c>
      <c r="Q57" s="196">
        <f t="shared" si="7"/>
        <v>0</v>
      </c>
      <c r="R57" s="185">
        <f>Q57*30</f>
        <v>0</v>
      </c>
      <c r="S57" s="197"/>
    </row>
    <row r="58" spans="1:19" ht="15.75" customHeight="1" thickBot="1">
      <c r="A58" s="198"/>
      <c r="B58" s="199"/>
      <c r="C58" s="200" t="s">
        <v>94</v>
      </c>
      <c r="D58" s="201">
        <f>SUM(D54:D57)</f>
        <v>0</v>
      </c>
      <c r="E58" s="202"/>
      <c r="F58" s="202"/>
      <c r="G58" s="201">
        <f>SUM(G54:G57)</f>
        <v>0</v>
      </c>
      <c r="H58" s="202"/>
      <c r="I58" s="202"/>
      <c r="J58" s="201">
        <f>SUM(J54:J57)</f>
        <v>0</v>
      </c>
      <c r="K58" s="202"/>
      <c r="L58" s="202"/>
      <c r="M58" s="203">
        <f>SUM(M54:M57)</f>
        <v>0</v>
      </c>
      <c r="N58" s="204"/>
      <c r="O58" s="204"/>
      <c r="P58" s="205">
        <f t="shared" si="7"/>
        <v>0</v>
      </c>
      <c r="Q58" s="206">
        <f t="shared" si="7"/>
        <v>0</v>
      </c>
      <c r="R58" s="205">
        <f>Q58*30</f>
        <v>0</v>
      </c>
      <c r="S58" s="207">
        <f>SUM(S54:S57)</f>
        <v>0</v>
      </c>
    </row>
    <row r="59" spans="1:19" ht="17.25" thickBot="1" thickTop="1">
      <c r="A59" s="411" t="s">
        <v>132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</row>
    <row r="60" spans="1:19" ht="15.75" thickTop="1">
      <c r="A60" s="413" t="s">
        <v>96</v>
      </c>
      <c r="B60" s="208">
        <f aca="true" t="shared" si="8" ref="B60:B65">(Q60/120)*100</f>
        <v>16.666666666666664</v>
      </c>
      <c r="C60" s="209" t="s">
        <v>21</v>
      </c>
      <c r="D60" s="210">
        <f>D15</f>
        <v>74</v>
      </c>
      <c r="E60" s="210">
        <f>E16</f>
        <v>20</v>
      </c>
      <c r="F60" s="208"/>
      <c r="G60" s="210">
        <f>G15</f>
        <v>0</v>
      </c>
      <c r="H60" s="210">
        <f>H16</f>
        <v>0</v>
      </c>
      <c r="I60" s="208"/>
      <c r="J60" s="210">
        <f>J15</f>
        <v>0</v>
      </c>
      <c r="K60" s="210">
        <f>K16</f>
        <v>0</v>
      </c>
      <c r="L60" s="208"/>
      <c r="M60" s="210">
        <f>M15</f>
        <v>0</v>
      </c>
      <c r="N60" s="210">
        <f>N16</f>
        <v>0</v>
      </c>
      <c r="O60" s="208"/>
      <c r="P60" s="210">
        <f>P15</f>
        <v>74</v>
      </c>
      <c r="Q60" s="210">
        <f>Q16</f>
        <v>20</v>
      </c>
      <c r="R60" s="211">
        <f aca="true" t="shared" si="9" ref="R60:R67">Q60*30</f>
        <v>600</v>
      </c>
      <c r="S60" s="212">
        <f>S15</f>
        <v>0</v>
      </c>
    </row>
    <row r="61" spans="1:19" ht="15.75" thickBot="1">
      <c r="A61" s="414"/>
      <c r="B61" s="73">
        <f t="shared" si="8"/>
        <v>8.333333333333332</v>
      </c>
      <c r="C61" s="213" t="s">
        <v>38</v>
      </c>
      <c r="D61" s="214">
        <f>D22</f>
        <v>36</v>
      </c>
      <c r="E61" s="214">
        <f>E23</f>
        <v>10</v>
      </c>
      <c r="F61" s="214"/>
      <c r="G61" s="214">
        <f>G22</f>
        <v>0</v>
      </c>
      <c r="H61" s="214">
        <f>H23</f>
        <v>0</v>
      </c>
      <c r="I61" s="214"/>
      <c r="J61" s="214">
        <f>J22</f>
        <v>0</v>
      </c>
      <c r="K61" s="214">
        <f>K23</f>
        <v>0</v>
      </c>
      <c r="L61" s="214"/>
      <c r="M61" s="214">
        <f>M22</f>
        <v>0</v>
      </c>
      <c r="N61" s="214">
        <f>N23</f>
        <v>0</v>
      </c>
      <c r="O61" s="214"/>
      <c r="P61" s="214">
        <f>P22</f>
        <v>36</v>
      </c>
      <c r="Q61" s="214">
        <f>Q23</f>
        <v>10</v>
      </c>
      <c r="R61" s="185">
        <f t="shared" si="9"/>
        <v>300</v>
      </c>
      <c r="S61" s="215">
        <f>S16</f>
        <v>0</v>
      </c>
    </row>
    <row r="62" spans="1:19" ht="15.75" thickBot="1">
      <c r="A62" s="414"/>
      <c r="B62" s="216">
        <f t="shared" si="8"/>
        <v>25</v>
      </c>
      <c r="C62" s="217" t="s">
        <v>49</v>
      </c>
      <c r="D62" s="218">
        <f>SUM(D60:D61)</f>
        <v>110</v>
      </c>
      <c r="E62" s="218">
        <f>SUM(E60:E61)</f>
        <v>30</v>
      </c>
      <c r="F62" s="219"/>
      <c r="G62" s="218">
        <f>SUM(G60:G61)</f>
        <v>0</v>
      </c>
      <c r="H62" s="218">
        <f>SUM(H60:H61)</f>
        <v>0</v>
      </c>
      <c r="I62" s="219"/>
      <c r="J62" s="218">
        <f>SUM(J60:J61)</f>
        <v>0</v>
      </c>
      <c r="K62" s="218">
        <f>SUM(K60:K61)</f>
        <v>0</v>
      </c>
      <c r="L62" s="219"/>
      <c r="M62" s="218">
        <f>SUM(M60:M61)</f>
        <v>0</v>
      </c>
      <c r="N62" s="218">
        <f>SUM(N60:N61)</f>
        <v>0</v>
      </c>
      <c r="O62" s="219"/>
      <c r="P62" s="218">
        <f>SUM(P60:P61)</f>
        <v>110</v>
      </c>
      <c r="Q62" s="218">
        <f>SUM(Q60:Q61)</f>
        <v>30</v>
      </c>
      <c r="R62" s="220">
        <f t="shared" si="9"/>
        <v>900</v>
      </c>
      <c r="S62" s="221">
        <f>SUM(S60:S61)</f>
        <v>0</v>
      </c>
    </row>
    <row r="63" spans="1:19" ht="15">
      <c r="A63" s="414"/>
      <c r="B63" s="222">
        <f t="shared" si="8"/>
        <v>16.666666666666664</v>
      </c>
      <c r="C63" s="223" t="s">
        <v>50</v>
      </c>
      <c r="D63" s="224">
        <f>D35</f>
        <v>0</v>
      </c>
      <c r="E63" s="224">
        <f>E36</f>
        <v>0</v>
      </c>
      <c r="F63" s="224"/>
      <c r="G63" s="224">
        <f>G35</f>
        <v>72</v>
      </c>
      <c r="H63" s="224">
        <f>H36</f>
        <v>20</v>
      </c>
      <c r="I63" s="224"/>
      <c r="J63" s="224">
        <f>J35</f>
        <v>0</v>
      </c>
      <c r="K63" s="224">
        <f>K36</f>
        <v>0</v>
      </c>
      <c r="L63" s="224"/>
      <c r="M63" s="224">
        <f>M35</f>
        <v>0</v>
      </c>
      <c r="N63" s="224">
        <f>N36</f>
        <v>0</v>
      </c>
      <c r="O63" s="224"/>
      <c r="P63" s="224">
        <f>P35</f>
        <v>72</v>
      </c>
      <c r="Q63" s="224">
        <f>Q36</f>
        <v>20</v>
      </c>
      <c r="R63" s="225">
        <f t="shared" si="9"/>
        <v>600</v>
      </c>
      <c r="S63" s="226">
        <f>S18</f>
        <v>0</v>
      </c>
    </row>
    <row r="64" spans="1:19" ht="15">
      <c r="A64" s="414"/>
      <c r="B64" s="222">
        <f t="shared" si="8"/>
        <v>41.66666666666667</v>
      </c>
      <c r="C64" s="227" t="s">
        <v>97</v>
      </c>
      <c r="D64" s="69">
        <f>D46</f>
        <v>0</v>
      </c>
      <c r="E64" s="69">
        <f>E47</f>
        <v>0</v>
      </c>
      <c r="F64" s="69"/>
      <c r="G64" s="69">
        <f>G46</f>
        <v>38</v>
      </c>
      <c r="H64" s="69">
        <f>H47</f>
        <v>10</v>
      </c>
      <c r="I64" s="69"/>
      <c r="J64" s="69">
        <f>J46</f>
        <v>110</v>
      </c>
      <c r="K64" s="69">
        <f>K47</f>
        <v>30</v>
      </c>
      <c r="L64" s="69"/>
      <c r="M64" s="69">
        <f>M46+M48</f>
        <v>37</v>
      </c>
      <c r="N64" s="69">
        <f>N47+N48</f>
        <v>10</v>
      </c>
      <c r="O64" s="69"/>
      <c r="P64" s="39">
        <f>P46+P48</f>
        <v>185</v>
      </c>
      <c r="Q64" s="39">
        <f>Q47+Q48</f>
        <v>50</v>
      </c>
      <c r="R64" s="43">
        <f t="shared" si="9"/>
        <v>1500</v>
      </c>
      <c r="S64" s="228">
        <f>S19</f>
        <v>0</v>
      </c>
    </row>
    <row r="65" spans="1:19" ht="15">
      <c r="A65" s="414"/>
      <c r="B65" s="222">
        <f t="shared" si="8"/>
        <v>16.666666666666664</v>
      </c>
      <c r="C65" s="227" t="s">
        <v>98</v>
      </c>
      <c r="D65" s="69"/>
      <c r="E65" s="69"/>
      <c r="F65" s="69"/>
      <c r="G65" s="69"/>
      <c r="H65" s="69"/>
      <c r="I65" s="69"/>
      <c r="J65" s="69"/>
      <c r="K65" s="69"/>
      <c r="L65" s="69"/>
      <c r="M65" s="69">
        <f>M49</f>
        <v>73</v>
      </c>
      <c r="N65" s="69">
        <f>N49</f>
        <v>20</v>
      </c>
      <c r="O65" s="69"/>
      <c r="P65" s="39">
        <f>P49</f>
        <v>73</v>
      </c>
      <c r="Q65" s="39">
        <f>Q49</f>
        <v>20</v>
      </c>
      <c r="R65" s="43">
        <f t="shared" si="9"/>
        <v>600</v>
      </c>
      <c r="S65" s="228">
        <f>S20</f>
        <v>0</v>
      </c>
    </row>
    <row r="66" spans="1:19" ht="15">
      <c r="A66" s="414"/>
      <c r="B66" s="222"/>
      <c r="C66" s="227" t="s">
        <v>90</v>
      </c>
      <c r="D66" s="69">
        <f>D58</f>
        <v>0</v>
      </c>
      <c r="E66" s="69"/>
      <c r="F66" s="69"/>
      <c r="G66" s="69">
        <f>G58</f>
        <v>0</v>
      </c>
      <c r="H66" s="69"/>
      <c r="I66" s="69"/>
      <c r="J66" s="69">
        <f>J58</f>
        <v>0</v>
      </c>
      <c r="K66" s="69"/>
      <c r="L66" s="69"/>
      <c r="M66" s="69">
        <f>M58</f>
        <v>0</v>
      </c>
      <c r="N66" s="69"/>
      <c r="O66" s="69"/>
      <c r="P66" s="69">
        <f>P58</f>
        <v>0</v>
      </c>
      <c r="Q66" s="69"/>
      <c r="R66" s="43">
        <f t="shared" si="9"/>
        <v>0</v>
      </c>
      <c r="S66" s="228">
        <f>S21</f>
        <v>0</v>
      </c>
    </row>
    <row r="67" spans="1:19" ht="15.75" thickBot="1">
      <c r="A67" s="415"/>
      <c r="B67" s="229">
        <f>B60+B61+B63+B64+B65</f>
        <v>100</v>
      </c>
      <c r="C67" s="230" t="s">
        <v>99</v>
      </c>
      <c r="D67" s="231">
        <f>SUM(D62:D66)</f>
        <v>110</v>
      </c>
      <c r="E67" s="231">
        <f>SUM(E62:E66)</f>
        <v>30</v>
      </c>
      <c r="F67" s="231"/>
      <c r="G67" s="231">
        <f>SUM(G62:G66)</f>
        <v>110</v>
      </c>
      <c r="H67" s="231">
        <f>SUM(H62:H66)</f>
        <v>30</v>
      </c>
      <c r="I67" s="231"/>
      <c r="J67" s="231">
        <f>SUM(J62:J66)</f>
        <v>110</v>
      </c>
      <c r="K67" s="231">
        <f>SUM(K62:K66)</f>
        <v>30</v>
      </c>
      <c r="L67" s="231"/>
      <c r="M67" s="231">
        <f>SUM(M62:M66)</f>
        <v>110</v>
      </c>
      <c r="N67" s="231">
        <f>SUM(N62:N66)</f>
        <v>30</v>
      </c>
      <c r="O67" s="232"/>
      <c r="P67" s="231">
        <f>SUM(P62:P66)</f>
        <v>440</v>
      </c>
      <c r="Q67" s="231">
        <f>SUM(Q62:Q66)</f>
        <v>120</v>
      </c>
      <c r="R67" s="233">
        <f t="shared" si="9"/>
        <v>3600</v>
      </c>
      <c r="S67" s="234">
        <f>SUM(S62:S66)</f>
        <v>0</v>
      </c>
    </row>
    <row r="68" spans="1:19" ht="17.25" thickBot="1" thickTop="1">
      <c r="A68" s="235"/>
      <c r="B68" s="416" t="s">
        <v>100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</row>
    <row r="69" spans="1:19" ht="16.5" thickBot="1" thickTop="1">
      <c r="A69" s="236"/>
      <c r="B69" s="237"/>
      <c r="C69" s="238" t="s">
        <v>101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 t="s">
        <v>102</v>
      </c>
      <c r="Q69" s="241"/>
      <c r="R69" s="236"/>
      <c r="S69" s="236"/>
    </row>
    <row r="70" spans="1:19" ht="15">
      <c r="A70" s="236"/>
      <c r="B70" s="237"/>
      <c r="C70" s="242" t="s">
        <v>103</v>
      </c>
      <c r="D70" s="243"/>
      <c r="E70" s="243"/>
      <c r="F70" s="244">
        <f>SUM(D74:E74)</f>
        <v>6</v>
      </c>
      <c r="G70" s="243"/>
      <c r="H70" s="243"/>
      <c r="I70" s="244">
        <f>SUM(G74:H74)</f>
        <v>3</v>
      </c>
      <c r="J70" s="243"/>
      <c r="K70" s="243"/>
      <c r="L70" s="244">
        <f>SUM(J74:K74)</f>
        <v>3</v>
      </c>
      <c r="M70" s="243"/>
      <c r="N70" s="243"/>
      <c r="O70" s="244">
        <f>SUM(M74:N74)</f>
        <v>0</v>
      </c>
      <c r="P70" s="245">
        <f>F70+I70+L70+O70</f>
        <v>12</v>
      </c>
      <c r="Q70" s="236"/>
      <c r="R70" s="236"/>
      <c r="S70" s="236"/>
    </row>
    <row r="71" spans="1:19" ht="15">
      <c r="A71" s="236"/>
      <c r="B71" s="237"/>
      <c r="C71" s="246" t="s">
        <v>104</v>
      </c>
      <c r="D71" s="243"/>
      <c r="E71" s="243"/>
      <c r="F71" s="244">
        <f>SUM(D75:E75)</f>
        <v>2</v>
      </c>
      <c r="G71" s="243"/>
      <c r="H71" s="243"/>
      <c r="I71" s="244">
        <f>SUM(G75:H75)</f>
        <v>5</v>
      </c>
      <c r="J71" s="243"/>
      <c r="K71" s="243"/>
      <c r="L71" s="244">
        <f>SUM(J75:K75)</f>
        <v>4</v>
      </c>
      <c r="M71" s="243"/>
      <c r="N71" s="243"/>
      <c r="O71" s="244">
        <f>SUM(M75:N75)</f>
        <v>1</v>
      </c>
      <c r="P71" s="245">
        <f>F71+I71+L71+O71</f>
        <v>12</v>
      </c>
      <c r="Q71" s="236"/>
      <c r="R71" s="236"/>
      <c r="S71" s="236"/>
    </row>
    <row r="72" spans="1:19" ht="15.75" thickBot="1">
      <c r="A72" s="236"/>
      <c r="B72" s="237"/>
      <c r="C72" s="247" t="s">
        <v>105</v>
      </c>
      <c r="D72" s="248"/>
      <c r="E72" s="249"/>
      <c r="F72" s="250">
        <f>SUM(F70:F71)</f>
        <v>8</v>
      </c>
      <c r="G72" s="251"/>
      <c r="H72" s="252"/>
      <c r="I72" s="250">
        <f>SUM(I70:I71)</f>
        <v>8</v>
      </c>
      <c r="J72" s="251"/>
      <c r="K72" s="252"/>
      <c r="L72" s="250">
        <f>SUM(L70:L71)</f>
        <v>7</v>
      </c>
      <c r="M72" s="251"/>
      <c r="N72" s="252"/>
      <c r="O72" s="250">
        <f>SUM(O70:O71)</f>
        <v>1</v>
      </c>
      <c r="P72" s="253">
        <f>F72+I72+L72+O72</f>
        <v>24</v>
      </c>
      <c r="Q72" s="236"/>
      <c r="R72" s="236"/>
      <c r="S72" s="236"/>
    </row>
    <row r="73" spans="1:19" ht="15" thickTop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" hidden="1">
      <c r="A74" s="254"/>
      <c r="B74" s="254"/>
      <c r="C74" s="254"/>
      <c r="D74" s="255">
        <f>COUNTIF(F8:F57,"F")</f>
        <v>6</v>
      </c>
      <c r="E74" s="256">
        <f>COUNTIF(F8:F57,"F(Z)")</f>
        <v>0</v>
      </c>
      <c r="F74" s="254"/>
      <c r="G74" s="257">
        <f>COUNTIF(I8:I57,"F")</f>
        <v>3</v>
      </c>
      <c r="H74" s="258">
        <f>COUNTIF(I8:I57,"F(Z)")</f>
        <v>0</v>
      </c>
      <c r="I74" s="254"/>
      <c r="J74" s="257">
        <f>COUNTIF(L8:L57,"F")</f>
        <v>3</v>
      </c>
      <c r="K74" s="258">
        <f>COUNTIF(L8:L57,"F(Z)")</f>
        <v>0</v>
      </c>
      <c r="L74" s="254"/>
      <c r="M74" s="257">
        <f>COUNTIF(O8:O57,"F")</f>
        <v>0</v>
      </c>
      <c r="N74" s="258">
        <f>COUNTIF(O8:O57,"F(Z)")</f>
        <v>0</v>
      </c>
      <c r="O74" s="254"/>
      <c r="P74" s="254"/>
      <c r="Q74" s="254"/>
      <c r="R74" s="254"/>
      <c r="S74" s="254"/>
    </row>
    <row r="75" spans="1:19" ht="15" hidden="1">
      <c r="A75" s="254"/>
      <c r="B75" s="254"/>
      <c r="C75" s="254"/>
      <c r="D75" s="259">
        <f>COUNTIF(F8:F57,"V")</f>
        <v>2</v>
      </c>
      <c r="E75" s="260">
        <f>COUNTIF(F8:F57,"V(Z)")</f>
        <v>0</v>
      </c>
      <c r="F75" s="254"/>
      <c r="G75" s="261">
        <f>COUNTIF(I8:I57,"V")</f>
        <v>5</v>
      </c>
      <c r="H75" s="262">
        <f>COUNTIF(I8:I57,"V(Z)")</f>
        <v>0</v>
      </c>
      <c r="I75" s="254"/>
      <c r="J75" s="261">
        <f>COUNTIF(L8:L57,"V")</f>
        <v>4</v>
      </c>
      <c r="K75" s="262">
        <f>COUNTIF(L8:L57,"V(Z)")</f>
        <v>0</v>
      </c>
      <c r="L75" s="254"/>
      <c r="M75" s="261">
        <f>COUNTIF(O8:O57,"V")</f>
        <v>1</v>
      </c>
      <c r="N75" s="262">
        <f>COUNTIF(O8:O57,"V(Z)")</f>
        <v>0</v>
      </c>
      <c r="O75" s="254"/>
      <c r="P75" s="254"/>
      <c r="Q75" s="254"/>
      <c r="R75" s="254"/>
      <c r="S75" s="254"/>
    </row>
    <row r="76" spans="1:19" ht="18">
      <c r="A76" s="254"/>
      <c r="B76" s="254"/>
      <c r="C76" s="265" t="s">
        <v>106</v>
      </c>
      <c r="D76" s="308"/>
      <c r="E76" s="308"/>
      <c r="F76" s="263"/>
      <c r="G76" s="309"/>
      <c r="H76" s="309"/>
      <c r="I76" s="263"/>
      <c r="J76" s="309"/>
      <c r="K76" s="309"/>
      <c r="L76" s="263"/>
      <c r="M76" s="309"/>
      <c r="N76" s="309"/>
      <c r="O76" s="254"/>
      <c r="P76" s="254"/>
      <c r="Q76" s="254"/>
      <c r="R76" s="254"/>
      <c r="S76" s="254"/>
    </row>
    <row r="77" spans="1:19" ht="16.5">
      <c r="A77" s="254"/>
      <c r="B77" s="266"/>
      <c r="C77" s="407" t="s">
        <v>107</v>
      </c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254"/>
      <c r="R77" s="254"/>
      <c r="S77" s="254"/>
    </row>
    <row r="78" spans="1:19" ht="16.5">
      <c r="A78" s="254"/>
      <c r="B78" s="266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254"/>
      <c r="R78" s="254"/>
      <c r="S78" s="254"/>
    </row>
  </sheetData>
  <sheetProtection/>
  <mergeCells count="21">
    <mergeCell ref="C78:P78"/>
    <mergeCell ref="C24:C25"/>
    <mergeCell ref="A59:S59"/>
    <mergeCell ref="A60:A67"/>
    <mergeCell ref="B68:S68"/>
    <mergeCell ref="R4:R6"/>
    <mergeCell ref="S4:S6"/>
    <mergeCell ref="D5:F5"/>
    <mergeCell ref="G5:I5"/>
    <mergeCell ref="J5:L5"/>
    <mergeCell ref="C77:P77"/>
    <mergeCell ref="Q4:Q6"/>
    <mergeCell ref="M5:O5"/>
    <mergeCell ref="C4:C5"/>
    <mergeCell ref="D4:O4"/>
    <mergeCell ref="P4:P6"/>
    <mergeCell ref="A1:S1"/>
    <mergeCell ref="A2:S2"/>
    <mergeCell ref="A3:S3"/>
    <mergeCell ref="A4:A6"/>
    <mergeCell ref="B4:B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9"/>
  <headerFooter alignWithMargins="0">
    <oddHeader>&amp;L&amp;"Arial,Félkövér"&amp;12Zrínyi Miklós Nemzetvédelmi Egyetem
   &amp;U Bolyai János Katonai Műszaki Kar&amp;R&amp;14 3.2c. sz. melléklet a Védelmi vezetéstechnikai rendszerszervező mesterképzési szak tantervéhez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zoomScale="75" zoomScaleNormal="75" zoomScalePageLayoutView="0" workbookViewId="0" topLeftCell="A1">
      <selection activeCell="O17" sqref="O17"/>
    </sheetView>
  </sheetViews>
  <sheetFormatPr defaultColWidth="8.8515625" defaultRowHeight="12.75"/>
  <cols>
    <col min="1" max="1" width="14.7109375" style="0" customWidth="1"/>
    <col min="2" max="2" width="6.421875" style="0" customWidth="1"/>
    <col min="3" max="3" width="72.00390625" style="0" customWidth="1"/>
    <col min="4" max="15" width="5.8515625" style="0" customWidth="1"/>
  </cols>
  <sheetData>
    <row r="1" spans="1:19" ht="18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.75">
      <c r="A2" s="396" t="s">
        <v>108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6.5" thickBot="1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4.25" thickBot="1" thickTop="1">
      <c r="A4" s="397" t="s">
        <v>3</v>
      </c>
      <c r="B4" s="400" t="s">
        <v>4</v>
      </c>
      <c r="C4" s="388" t="s">
        <v>5</v>
      </c>
      <c r="D4" s="390" t="s">
        <v>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 t="s">
        <v>7</v>
      </c>
      <c r="Q4" s="383" t="s">
        <v>8</v>
      </c>
      <c r="R4" s="383" t="s">
        <v>9</v>
      </c>
      <c r="S4" s="403" t="s">
        <v>10</v>
      </c>
    </row>
    <row r="5" spans="1:19" ht="31.5" customHeight="1" thickBot="1">
      <c r="A5" s="398"/>
      <c r="B5" s="401"/>
      <c r="C5" s="389"/>
      <c r="D5" s="406" t="s">
        <v>11</v>
      </c>
      <c r="E5" s="406"/>
      <c r="F5" s="406"/>
      <c r="G5" s="406" t="s">
        <v>12</v>
      </c>
      <c r="H5" s="406"/>
      <c r="I5" s="406"/>
      <c r="J5" s="406" t="s">
        <v>13</v>
      </c>
      <c r="K5" s="406"/>
      <c r="L5" s="406"/>
      <c r="M5" s="420" t="s">
        <v>109</v>
      </c>
      <c r="N5" s="421"/>
      <c r="O5" s="421"/>
      <c r="P5" s="393"/>
      <c r="Q5" s="384"/>
      <c r="R5" s="384"/>
      <c r="S5" s="404"/>
    </row>
    <row r="6" spans="1:21" ht="86.25" thickBot="1">
      <c r="A6" s="399"/>
      <c r="B6" s="402"/>
      <c r="C6" s="1" t="s">
        <v>15</v>
      </c>
      <c r="D6" s="2" t="s">
        <v>16</v>
      </c>
      <c r="E6" s="3" t="s">
        <v>17</v>
      </c>
      <c r="F6" s="4" t="s">
        <v>18</v>
      </c>
      <c r="G6" s="2" t="s">
        <v>16</v>
      </c>
      <c r="H6" s="5" t="s">
        <v>17</v>
      </c>
      <c r="I6" s="6" t="s">
        <v>18</v>
      </c>
      <c r="J6" s="2" t="s">
        <v>16</v>
      </c>
      <c r="K6" s="5" t="s">
        <v>17</v>
      </c>
      <c r="L6" s="6" t="s">
        <v>18</v>
      </c>
      <c r="M6" s="267" t="s">
        <v>16</v>
      </c>
      <c r="N6" s="268" t="s">
        <v>17</v>
      </c>
      <c r="O6" s="269" t="s">
        <v>18</v>
      </c>
      <c r="P6" s="394"/>
      <c r="Q6" s="385"/>
      <c r="R6" s="385"/>
      <c r="S6" s="405"/>
      <c r="T6" s="10" t="s">
        <v>19</v>
      </c>
      <c r="U6" s="10" t="s">
        <v>20</v>
      </c>
    </row>
    <row r="7" spans="1:19" ht="15">
      <c r="A7" s="11" t="s">
        <v>11</v>
      </c>
      <c r="B7" s="12"/>
      <c r="C7" s="13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270"/>
      <c r="N7" s="270"/>
      <c r="O7" s="270"/>
      <c r="P7" s="12"/>
      <c r="Q7" s="12"/>
      <c r="R7" s="12"/>
      <c r="S7" s="15"/>
    </row>
    <row r="8" spans="1:19" ht="15">
      <c r="A8" s="16" t="s">
        <v>22</v>
      </c>
      <c r="B8" s="17" t="s">
        <v>23</v>
      </c>
      <c r="C8" s="18" t="s">
        <v>24</v>
      </c>
      <c r="D8" s="17">
        <v>14</v>
      </c>
      <c r="E8" s="19">
        <v>4</v>
      </c>
      <c r="F8" s="20" t="s">
        <v>25</v>
      </c>
      <c r="G8" s="21"/>
      <c r="H8" s="21"/>
      <c r="I8" s="22"/>
      <c r="J8" s="21"/>
      <c r="K8" s="21"/>
      <c r="L8" s="22"/>
      <c r="M8" s="271"/>
      <c r="N8" s="271"/>
      <c r="O8" s="271"/>
      <c r="P8" s="24">
        <f aca="true" t="shared" si="0" ref="P8:Q14">D8+G8+J8+M8</f>
        <v>14</v>
      </c>
      <c r="Q8" s="25">
        <f t="shared" si="0"/>
        <v>4</v>
      </c>
      <c r="R8" s="24">
        <f aca="true" t="shared" si="1" ref="R8:R14">Q8*30</f>
        <v>120</v>
      </c>
      <c r="S8" s="26"/>
    </row>
    <row r="9" spans="1:19" ht="15">
      <c r="A9" s="16" t="s">
        <v>26</v>
      </c>
      <c r="B9" s="27" t="s">
        <v>23</v>
      </c>
      <c r="C9" s="28" t="s">
        <v>27</v>
      </c>
      <c r="D9" s="27">
        <v>8</v>
      </c>
      <c r="E9" s="29">
        <v>2</v>
      </c>
      <c r="F9" s="30" t="s">
        <v>28</v>
      </c>
      <c r="G9" s="21"/>
      <c r="H9" s="21"/>
      <c r="I9" s="22"/>
      <c r="J9" s="21"/>
      <c r="K9" s="21"/>
      <c r="L9" s="22"/>
      <c r="M9" s="271"/>
      <c r="N9" s="271"/>
      <c r="O9" s="271"/>
      <c r="P9" s="24">
        <f t="shared" si="0"/>
        <v>8</v>
      </c>
      <c r="Q9" s="25">
        <f t="shared" si="0"/>
        <v>2</v>
      </c>
      <c r="R9" s="24">
        <f t="shared" si="1"/>
        <v>60</v>
      </c>
      <c r="S9" s="26"/>
    </row>
    <row r="10" spans="1:19" ht="15">
      <c r="A10" s="16" t="s">
        <v>29</v>
      </c>
      <c r="B10" s="27" t="s">
        <v>23</v>
      </c>
      <c r="C10" s="28" t="s">
        <v>30</v>
      </c>
      <c r="D10" s="27">
        <v>22</v>
      </c>
      <c r="E10" s="29">
        <v>6</v>
      </c>
      <c r="F10" s="30" t="s">
        <v>25</v>
      </c>
      <c r="G10" s="21"/>
      <c r="H10" s="21"/>
      <c r="I10" s="22"/>
      <c r="J10" s="21"/>
      <c r="K10" s="21"/>
      <c r="L10" s="22"/>
      <c r="M10" s="271"/>
      <c r="N10" s="271"/>
      <c r="O10" s="271"/>
      <c r="P10" s="24">
        <f t="shared" si="0"/>
        <v>22</v>
      </c>
      <c r="Q10" s="25">
        <f t="shared" si="0"/>
        <v>6</v>
      </c>
      <c r="R10" s="24">
        <f t="shared" si="1"/>
        <v>180</v>
      </c>
      <c r="S10" s="26"/>
    </row>
    <row r="11" spans="1:19" ht="15">
      <c r="A11" s="31" t="s">
        <v>31</v>
      </c>
      <c r="B11" s="27" t="s">
        <v>23</v>
      </c>
      <c r="C11" s="28" t="s">
        <v>32</v>
      </c>
      <c r="D11" s="27">
        <v>12</v>
      </c>
      <c r="E11" s="29">
        <v>3</v>
      </c>
      <c r="F11" s="30" t="s">
        <v>25</v>
      </c>
      <c r="G11" s="21"/>
      <c r="H11" s="21"/>
      <c r="I11" s="22"/>
      <c r="J11" s="21"/>
      <c r="K11" s="21"/>
      <c r="L11" s="22"/>
      <c r="M11" s="271"/>
      <c r="N11" s="271"/>
      <c r="O11" s="271"/>
      <c r="P11" s="24">
        <f t="shared" si="0"/>
        <v>12</v>
      </c>
      <c r="Q11" s="25">
        <f t="shared" si="0"/>
        <v>3</v>
      </c>
      <c r="R11" s="24">
        <f t="shared" si="1"/>
        <v>90</v>
      </c>
      <c r="S11" s="26"/>
    </row>
    <row r="12" spans="1:19" ht="15">
      <c r="A12" s="16" t="s">
        <v>33</v>
      </c>
      <c r="B12" s="27" t="s">
        <v>23</v>
      </c>
      <c r="C12" s="28" t="s">
        <v>34</v>
      </c>
      <c r="D12" s="27">
        <v>18</v>
      </c>
      <c r="E12" s="29">
        <v>5</v>
      </c>
      <c r="F12" s="30" t="s">
        <v>35</v>
      </c>
      <c r="G12" s="21"/>
      <c r="H12" s="21"/>
      <c r="I12" s="22"/>
      <c r="J12" s="21"/>
      <c r="K12" s="21"/>
      <c r="L12" s="22"/>
      <c r="M12" s="271"/>
      <c r="N12" s="271"/>
      <c r="O12" s="271"/>
      <c r="P12" s="24">
        <f t="shared" si="0"/>
        <v>18</v>
      </c>
      <c r="Q12" s="25">
        <f t="shared" si="0"/>
        <v>5</v>
      </c>
      <c r="R12" s="24">
        <f t="shared" si="1"/>
        <v>150</v>
      </c>
      <c r="S12" s="26"/>
    </row>
    <row r="13" spans="1:19" ht="15">
      <c r="A13" s="32"/>
      <c r="B13" s="33"/>
      <c r="C13" s="34"/>
      <c r="D13" s="21"/>
      <c r="E13" s="21"/>
      <c r="F13" s="35"/>
      <c r="G13" s="21"/>
      <c r="H13" s="21"/>
      <c r="I13" s="35"/>
      <c r="J13" s="21"/>
      <c r="K13" s="21"/>
      <c r="L13" s="22"/>
      <c r="M13" s="271"/>
      <c r="N13" s="271"/>
      <c r="O13" s="271"/>
      <c r="P13" s="24">
        <f t="shared" si="0"/>
        <v>0</v>
      </c>
      <c r="Q13" s="25">
        <f t="shared" si="0"/>
        <v>0</v>
      </c>
      <c r="R13" s="24">
        <f t="shared" si="1"/>
        <v>0</v>
      </c>
      <c r="S13" s="26"/>
    </row>
    <row r="14" spans="1:19" ht="15">
      <c r="A14" s="32"/>
      <c r="B14" s="33"/>
      <c r="C14" s="34"/>
      <c r="D14" s="21"/>
      <c r="E14" s="21"/>
      <c r="F14" s="22"/>
      <c r="G14" s="21"/>
      <c r="H14" s="21"/>
      <c r="I14" s="22"/>
      <c r="J14" s="21"/>
      <c r="K14" s="21"/>
      <c r="L14" s="22"/>
      <c r="M14" s="271"/>
      <c r="N14" s="271"/>
      <c r="O14" s="271"/>
      <c r="P14" s="24">
        <f t="shared" si="0"/>
        <v>0</v>
      </c>
      <c r="Q14" s="25">
        <f t="shared" si="0"/>
        <v>0</v>
      </c>
      <c r="R14" s="24">
        <f t="shared" si="1"/>
        <v>0</v>
      </c>
      <c r="S14" s="26"/>
    </row>
    <row r="15" spans="1:19" ht="15">
      <c r="A15" s="36"/>
      <c r="B15" s="37"/>
      <c r="C15" s="38" t="s">
        <v>36</v>
      </c>
      <c r="D15" s="39">
        <f>SUM(D8:D14)</f>
        <v>74</v>
      </c>
      <c r="E15" s="39"/>
      <c r="F15" s="40"/>
      <c r="G15" s="39">
        <f>SUM(G8:G14)</f>
        <v>0</v>
      </c>
      <c r="H15" s="39"/>
      <c r="I15" s="40"/>
      <c r="J15" s="39">
        <f>SUM(J8:J14)</f>
        <v>0</v>
      </c>
      <c r="K15" s="39"/>
      <c r="L15" s="40"/>
      <c r="M15" s="272">
        <f>SUM(M8:M14)</f>
        <v>0</v>
      </c>
      <c r="N15" s="272"/>
      <c r="O15" s="273"/>
      <c r="P15" s="43">
        <f>SUM(P8:P14)</f>
        <v>74</v>
      </c>
      <c r="Q15" s="40"/>
      <c r="R15" s="44">
        <f>SUM(R8:R14)</f>
        <v>600</v>
      </c>
      <c r="S15" s="45">
        <f>SUM(S8:S14)</f>
        <v>0</v>
      </c>
    </row>
    <row r="16" spans="1:19" ht="15.75" thickBot="1">
      <c r="A16" s="46"/>
      <c r="B16" s="47"/>
      <c r="C16" s="48" t="s">
        <v>37</v>
      </c>
      <c r="D16" s="49"/>
      <c r="E16" s="50">
        <f>SUM(E8:E14)</f>
        <v>20</v>
      </c>
      <c r="F16" s="49"/>
      <c r="G16" s="49"/>
      <c r="H16" s="50">
        <f>SUM(H8:H14)</f>
        <v>0</v>
      </c>
      <c r="I16" s="49"/>
      <c r="J16" s="49"/>
      <c r="K16" s="50">
        <f>SUM(K8:K14)</f>
        <v>0</v>
      </c>
      <c r="L16" s="49"/>
      <c r="M16" s="274"/>
      <c r="N16" s="275">
        <f>SUM(N8:N14)</f>
        <v>0</v>
      </c>
      <c r="O16" s="274"/>
      <c r="P16" s="53"/>
      <c r="Q16" s="54">
        <f>SUM(Q8:Q14)</f>
        <v>20</v>
      </c>
      <c r="R16" s="55"/>
      <c r="S16" s="56"/>
    </row>
    <row r="17" spans="1:19" ht="15">
      <c r="A17" s="57" t="s">
        <v>12</v>
      </c>
      <c r="B17" s="58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276"/>
      <c r="N17" s="276"/>
      <c r="O17" s="276"/>
      <c r="P17" s="62"/>
      <c r="Q17" s="60"/>
      <c r="R17" s="60"/>
      <c r="S17" s="63"/>
    </row>
    <row r="18" spans="1:19" ht="14.25">
      <c r="A18" s="64" t="s">
        <v>39</v>
      </c>
      <c r="B18" s="17" t="s">
        <v>23</v>
      </c>
      <c r="C18" s="18" t="s">
        <v>40</v>
      </c>
      <c r="D18" s="17">
        <v>6</v>
      </c>
      <c r="E18" s="19">
        <v>2</v>
      </c>
      <c r="F18" s="20" t="s">
        <v>25</v>
      </c>
      <c r="G18" s="65"/>
      <c r="H18" s="65"/>
      <c r="I18" s="65"/>
      <c r="J18" s="65"/>
      <c r="K18" s="65"/>
      <c r="L18" s="65"/>
      <c r="M18" s="271"/>
      <c r="N18" s="271"/>
      <c r="O18" s="271"/>
      <c r="P18" s="24">
        <f aca="true" t="shared" si="2" ref="P18:Q21">D18+G18+J18+M18</f>
        <v>6</v>
      </c>
      <c r="Q18" s="25">
        <f t="shared" si="2"/>
        <v>2</v>
      </c>
      <c r="R18" s="24">
        <f>Q18*30</f>
        <v>60</v>
      </c>
      <c r="S18" s="26"/>
    </row>
    <row r="19" spans="1:19" ht="14.25">
      <c r="A19" s="31" t="s">
        <v>41</v>
      </c>
      <c r="B19" s="27" t="s">
        <v>23</v>
      </c>
      <c r="C19" s="28" t="s">
        <v>42</v>
      </c>
      <c r="D19" s="27">
        <v>16</v>
      </c>
      <c r="E19" s="29">
        <v>4</v>
      </c>
      <c r="F19" s="30" t="s">
        <v>35</v>
      </c>
      <c r="G19" s="65"/>
      <c r="H19" s="65"/>
      <c r="I19" s="65"/>
      <c r="J19" s="65"/>
      <c r="K19" s="65"/>
      <c r="L19" s="65"/>
      <c r="M19" s="271"/>
      <c r="N19" s="271"/>
      <c r="O19" s="271"/>
      <c r="P19" s="24">
        <f t="shared" si="2"/>
        <v>16</v>
      </c>
      <c r="Q19" s="25">
        <f t="shared" si="2"/>
        <v>4</v>
      </c>
      <c r="R19" s="24">
        <f>Q19*30</f>
        <v>120</v>
      </c>
      <c r="S19" s="26"/>
    </row>
    <row r="20" spans="1:19" ht="14.25">
      <c r="A20" s="31" t="s">
        <v>43</v>
      </c>
      <c r="B20" s="27" t="s">
        <v>23</v>
      </c>
      <c r="C20" s="28" t="s">
        <v>44</v>
      </c>
      <c r="D20" s="27">
        <v>6</v>
      </c>
      <c r="E20" s="29">
        <v>2</v>
      </c>
      <c r="F20" s="30" t="s">
        <v>25</v>
      </c>
      <c r="G20" s="65"/>
      <c r="H20" s="65"/>
      <c r="I20" s="65"/>
      <c r="J20" s="65"/>
      <c r="K20" s="65"/>
      <c r="L20" s="65"/>
      <c r="M20" s="271"/>
      <c r="N20" s="271"/>
      <c r="O20" s="271"/>
      <c r="P20" s="24">
        <f t="shared" si="2"/>
        <v>6</v>
      </c>
      <c r="Q20" s="25">
        <f t="shared" si="2"/>
        <v>2</v>
      </c>
      <c r="R20" s="24">
        <f>Q20*30</f>
        <v>60</v>
      </c>
      <c r="S20" s="26"/>
    </row>
    <row r="21" spans="1:19" ht="14.25">
      <c r="A21" s="66" t="s">
        <v>45</v>
      </c>
      <c r="B21" s="27" t="s">
        <v>23</v>
      </c>
      <c r="C21" s="67" t="s">
        <v>46</v>
      </c>
      <c r="D21" s="27">
        <v>8</v>
      </c>
      <c r="E21" s="29">
        <v>2</v>
      </c>
      <c r="F21" s="30" t="s">
        <v>25</v>
      </c>
      <c r="G21" s="65"/>
      <c r="H21" s="65"/>
      <c r="I21" s="68"/>
      <c r="J21" s="65"/>
      <c r="K21" s="65"/>
      <c r="L21" s="65"/>
      <c r="M21" s="271"/>
      <c r="N21" s="271"/>
      <c r="O21" s="271"/>
      <c r="P21" s="24">
        <f t="shared" si="2"/>
        <v>8</v>
      </c>
      <c r="Q21" s="25">
        <f t="shared" si="2"/>
        <v>2</v>
      </c>
      <c r="R21" s="24">
        <f>Q21*30</f>
        <v>60</v>
      </c>
      <c r="S21" s="26"/>
    </row>
    <row r="22" spans="1:19" ht="15">
      <c r="A22" s="36"/>
      <c r="B22" s="37"/>
      <c r="C22" s="38" t="s">
        <v>47</v>
      </c>
      <c r="D22" s="69">
        <f>SUM(D18:D21)</f>
        <v>36</v>
      </c>
      <c r="E22" s="40"/>
      <c r="F22" s="37"/>
      <c r="G22" s="69">
        <f>SUM(G18:G21)</f>
        <v>0</v>
      </c>
      <c r="H22" s="40"/>
      <c r="I22" s="37"/>
      <c r="J22" s="69">
        <f>SUM(J18:J21)</f>
        <v>0</v>
      </c>
      <c r="K22" s="40"/>
      <c r="L22" s="37"/>
      <c r="M22" s="277">
        <f>SUM(M18:M21)</f>
        <v>0</v>
      </c>
      <c r="N22" s="273"/>
      <c r="O22" s="271"/>
      <c r="P22" s="69">
        <f>SUM(P18:P21)</f>
        <v>36</v>
      </c>
      <c r="Q22" s="40"/>
      <c r="R22" s="71">
        <f>SUM(R18:R21)</f>
        <v>300</v>
      </c>
      <c r="S22" s="72">
        <f>SUM(S18:S21)</f>
        <v>0</v>
      </c>
    </row>
    <row r="23" spans="1:19" ht="15.75" thickBot="1">
      <c r="A23" s="46"/>
      <c r="B23" s="47"/>
      <c r="C23" s="48" t="s">
        <v>48</v>
      </c>
      <c r="D23" s="49"/>
      <c r="E23" s="73">
        <f>SUM(E18:E21)</f>
        <v>10</v>
      </c>
      <c r="F23" s="47"/>
      <c r="G23" s="49"/>
      <c r="H23" s="73">
        <f>SUM(H18:H21)</f>
        <v>0</v>
      </c>
      <c r="I23" s="47"/>
      <c r="J23" s="49"/>
      <c r="K23" s="73">
        <f>SUM(K18:K21)</f>
        <v>0</v>
      </c>
      <c r="L23" s="47"/>
      <c r="M23" s="274"/>
      <c r="N23" s="278">
        <f>SUM(N18:N21)</f>
        <v>0</v>
      </c>
      <c r="O23" s="279"/>
      <c r="P23" s="53"/>
      <c r="Q23" s="73">
        <f>SUM(Q18:Q21)</f>
        <v>10</v>
      </c>
      <c r="R23" s="49"/>
      <c r="S23" s="76"/>
    </row>
    <row r="24" spans="1:19" ht="15">
      <c r="A24" s="77"/>
      <c r="B24" s="78"/>
      <c r="C24" s="409" t="s">
        <v>49</v>
      </c>
      <c r="D24" s="79">
        <f>D15+D22</f>
        <v>110</v>
      </c>
      <c r="E24" s="80"/>
      <c r="F24" s="81"/>
      <c r="G24" s="79">
        <f>G15+G22</f>
        <v>0</v>
      </c>
      <c r="H24" s="80"/>
      <c r="I24" s="81"/>
      <c r="J24" s="79">
        <f>J15+J22</f>
        <v>0</v>
      </c>
      <c r="K24" s="80"/>
      <c r="L24" s="81"/>
      <c r="M24" s="280">
        <f>M15+M22</f>
        <v>0</v>
      </c>
      <c r="N24" s="281"/>
      <c r="O24" s="270"/>
      <c r="P24" s="79">
        <f>P15+P22</f>
        <v>110</v>
      </c>
      <c r="Q24" s="80"/>
      <c r="R24" s="79">
        <f>R15+R22</f>
        <v>900</v>
      </c>
      <c r="S24" s="84">
        <f>S15+S22</f>
        <v>0</v>
      </c>
    </row>
    <row r="25" spans="1:19" ht="15.75" thickBot="1">
      <c r="A25" s="85"/>
      <c r="B25" s="86"/>
      <c r="C25" s="410"/>
      <c r="D25" s="49"/>
      <c r="E25" s="50">
        <f>E16+E23</f>
        <v>30</v>
      </c>
      <c r="F25" s="47"/>
      <c r="G25" s="49"/>
      <c r="H25" s="50">
        <f>H16+H23</f>
        <v>0</v>
      </c>
      <c r="I25" s="47"/>
      <c r="J25" s="49"/>
      <c r="K25" s="50">
        <f>K16+K23</f>
        <v>0</v>
      </c>
      <c r="L25" s="47"/>
      <c r="M25" s="274"/>
      <c r="N25" s="275">
        <f>N16+N23</f>
        <v>0</v>
      </c>
      <c r="O25" s="279"/>
      <c r="P25" s="49"/>
      <c r="Q25" s="50">
        <f>Q16+Q23</f>
        <v>30</v>
      </c>
      <c r="R25" s="49"/>
      <c r="S25" s="76"/>
    </row>
    <row r="26" spans="1:19" ht="15">
      <c r="A26" s="57" t="s">
        <v>13</v>
      </c>
      <c r="B26" s="60"/>
      <c r="C26" s="59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276"/>
      <c r="N26" s="276"/>
      <c r="O26" s="276"/>
      <c r="P26" s="60"/>
      <c r="Q26" s="60"/>
      <c r="R26" s="60"/>
      <c r="S26" s="63"/>
    </row>
    <row r="27" spans="1:19" ht="14.25">
      <c r="A27" s="16" t="s">
        <v>51</v>
      </c>
      <c r="B27" s="87" t="s">
        <v>23</v>
      </c>
      <c r="C27" s="88" t="s">
        <v>52</v>
      </c>
      <c r="D27" s="89"/>
      <c r="E27" s="89"/>
      <c r="F27" s="89"/>
      <c r="G27" s="89">
        <v>7</v>
      </c>
      <c r="H27" s="89">
        <v>2</v>
      </c>
      <c r="I27" s="89" t="s">
        <v>25</v>
      </c>
      <c r="J27" s="89"/>
      <c r="K27" s="89"/>
      <c r="L27" s="89"/>
      <c r="M27" s="282"/>
      <c r="N27" s="282"/>
      <c r="O27" s="282"/>
      <c r="P27" s="24">
        <f aca="true" t="shared" si="3" ref="P27:Q34">D27+G27+J27+M27</f>
        <v>7</v>
      </c>
      <c r="Q27" s="25">
        <f t="shared" si="3"/>
        <v>2</v>
      </c>
      <c r="R27" s="24">
        <f aca="true" t="shared" si="4" ref="R27:R34">Q27*30</f>
        <v>60</v>
      </c>
      <c r="S27" s="91"/>
    </row>
    <row r="28" spans="1:19" ht="14.25">
      <c r="A28" s="16" t="s">
        <v>53</v>
      </c>
      <c r="B28" s="87" t="s">
        <v>23</v>
      </c>
      <c r="C28" s="88" t="s">
        <v>54</v>
      </c>
      <c r="D28" s="89"/>
      <c r="E28" s="89"/>
      <c r="F28" s="89"/>
      <c r="G28" s="89">
        <v>11</v>
      </c>
      <c r="H28" s="89">
        <v>3</v>
      </c>
      <c r="I28" s="89" t="s">
        <v>55</v>
      </c>
      <c r="J28" s="89"/>
      <c r="K28" s="89"/>
      <c r="L28" s="89"/>
      <c r="M28" s="282"/>
      <c r="N28" s="282"/>
      <c r="O28" s="282"/>
      <c r="P28" s="24">
        <f t="shared" si="3"/>
        <v>11</v>
      </c>
      <c r="Q28" s="25">
        <f t="shared" si="3"/>
        <v>3</v>
      </c>
      <c r="R28" s="24">
        <f t="shared" si="4"/>
        <v>90</v>
      </c>
      <c r="S28" s="91"/>
    </row>
    <row r="29" spans="1:19" ht="14.25">
      <c r="A29" s="66" t="s">
        <v>56</v>
      </c>
      <c r="B29" s="87" t="s">
        <v>23</v>
      </c>
      <c r="C29" s="92" t="s">
        <v>57</v>
      </c>
      <c r="D29" s="89"/>
      <c r="E29" s="89"/>
      <c r="F29" s="89"/>
      <c r="G29" s="89">
        <v>7</v>
      </c>
      <c r="H29" s="89">
        <v>2</v>
      </c>
      <c r="I29" s="89" t="s">
        <v>25</v>
      </c>
      <c r="J29" s="89"/>
      <c r="K29" s="89"/>
      <c r="L29" s="89"/>
      <c r="M29" s="282"/>
      <c r="N29" s="282"/>
      <c r="O29" s="282"/>
      <c r="P29" s="24">
        <f t="shared" si="3"/>
        <v>7</v>
      </c>
      <c r="Q29" s="25">
        <f t="shared" si="3"/>
        <v>2</v>
      </c>
      <c r="R29" s="24">
        <f t="shared" si="4"/>
        <v>60</v>
      </c>
      <c r="S29" s="91"/>
    </row>
    <row r="30" spans="1:19" ht="14.25">
      <c r="A30" s="66" t="s">
        <v>58</v>
      </c>
      <c r="B30" s="87" t="s">
        <v>23</v>
      </c>
      <c r="C30" s="92" t="s">
        <v>59</v>
      </c>
      <c r="D30" s="93"/>
      <c r="E30" s="93"/>
      <c r="F30" s="93"/>
      <c r="G30" s="93">
        <v>11</v>
      </c>
      <c r="H30" s="93">
        <v>3</v>
      </c>
      <c r="I30" s="93" t="s">
        <v>55</v>
      </c>
      <c r="J30" s="93"/>
      <c r="K30" s="93"/>
      <c r="L30" s="93"/>
      <c r="M30" s="282"/>
      <c r="N30" s="282"/>
      <c r="O30" s="282"/>
      <c r="P30" s="24">
        <f t="shared" si="3"/>
        <v>11</v>
      </c>
      <c r="Q30" s="25">
        <f t="shared" si="3"/>
        <v>3</v>
      </c>
      <c r="R30" s="24">
        <f t="shared" si="4"/>
        <v>90</v>
      </c>
      <c r="S30" s="26"/>
    </row>
    <row r="31" spans="1:19" ht="14.25">
      <c r="A31" s="66" t="s">
        <v>60</v>
      </c>
      <c r="B31" s="87" t="s">
        <v>23</v>
      </c>
      <c r="C31" s="92" t="s">
        <v>61</v>
      </c>
      <c r="D31" s="93"/>
      <c r="E31" s="93"/>
      <c r="F31" s="93"/>
      <c r="G31" s="93">
        <v>15</v>
      </c>
      <c r="H31" s="93">
        <v>4</v>
      </c>
      <c r="I31" s="93" t="s">
        <v>55</v>
      </c>
      <c r="J31" s="93"/>
      <c r="K31" s="93"/>
      <c r="L31" s="93"/>
      <c r="M31" s="282"/>
      <c r="N31" s="282"/>
      <c r="O31" s="282"/>
      <c r="P31" s="24">
        <f t="shared" si="3"/>
        <v>15</v>
      </c>
      <c r="Q31" s="25">
        <f t="shared" si="3"/>
        <v>4</v>
      </c>
      <c r="R31" s="24">
        <f t="shared" si="4"/>
        <v>120</v>
      </c>
      <c r="S31" s="91"/>
    </row>
    <row r="32" spans="1:19" ht="14.25">
      <c r="A32" s="66" t="s">
        <v>62</v>
      </c>
      <c r="B32" s="87" t="s">
        <v>23</v>
      </c>
      <c r="C32" s="92" t="s">
        <v>63</v>
      </c>
      <c r="D32" s="93"/>
      <c r="E32" s="93"/>
      <c r="F32" s="93"/>
      <c r="G32" s="93">
        <v>6</v>
      </c>
      <c r="H32" s="93">
        <v>2</v>
      </c>
      <c r="I32" s="93" t="s">
        <v>25</v>
      </c>
      <c r="J32" s="93"/>
      <c r="K32" s="93"/>
      <c r="L32" s="93"/>
      <c r="M32" s="282"/>
      <c r="N32" s="282"/>
      <c r="O32" s="282"/>
      <c r="P32" s="24">
        <f t="shared" si="3"/>
        <v>6</v>
      </c>
      <c r="Q32" s="25">
        <f t="shared" si="3"/>
        <v>2</v>
      </c>
      <c r="R32" s="24">
        <f t="shared" si="4"/>
        <v>60</v>
      </c>
      <c r="S32" s="26"/>
    </row>
    <row r="33" spans="1:19" ht="14.25">
      <c r="A33" s="66" t="s">
        <v>64</v>
      </c>
      <c r="B33" s="87" t="s">
        <v>23</v>
      </c>
      <c r="C33" s="92" t="s">
        <v>65</v>
      </c>
      <c r="D33" s="93"/>
      <c r="E33" s="93"/>
      <c r="F33" s="93"/>
      <c r="G33" s="93">
        <v>15</v>
      </c>
      <c r="H33" s="93">
        <v>4</v>
      </c>
      <c r="I33" s="93" t="s">
        <v>55</v>
      </c>
      <c r="J33" s="93"/>
      <c r="K33" s="93"/>
      <c r="L33" s="93"/>
      <c r="M33" s="282"/>
      <c r="N33" s="282"/>
      <c r="O33" s="282"/>
      <c r="P33" s="24">
        <f t="shared" si="3"/>
        <v>15</v>
      </c>
      <c r="Q33" s="25">
        <f t="shared" si="3"/>
        <v>4</v>
      </c>
      <c r="R33" s="24">
        <f t="shared" si="4"/>
        <v>120</v>
      </c>
      <c r="S33" s="91"/>
    </row>
    <row r="34" spans="1:19" ht="14.25">
      <c r="A34" s="94"/>
      <c r="B34" s="9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283"/>
      <c r="N34" s="283"/>
      <c r="O34" s="283"/>
      <c r="P34" s="24">
        <f t="shared" si="3"/>
        <v>0</v>
      </c>
      <c r="Q34" s="25">
        <f t="shared" si="3"/>
        <v>0</v>
      </c>
      <c r="R34" s="24">
        <f t="shared" si="4"/>
        <v>0</v>
      </c>
      <c r="S34" s="26"/>
    </row>
    <row r="35" spans="1:19" ht="15">
      <c r="A35" s="99"/>
      <c r="B35" s="100"/>
      <c r="C35" s="101" t="s">
        <v>66</v>
      </c>
      <c r="D35" s="102">
        <f>SUM(D27:D34)</f>
        <v>0</v>
      </c>
      <c r="E35" s="102"/>
      <c r="F35" s="103"/>
      <c r="G35" s="102">
        <f>SUM(G27:G34)</f>
        <v>72</v>
      </c>
      <c r="H35" s="102"/>
      <c r="I35" s="103"/>
      <c r="J35" s="102">
        <f>SUM(J27:J34)</f>
        <v>0</v>
      </c>
      <c r="K35" s="102"/>
      <c r="L35" s="103"/>
      <c r="M35" s="284">
        <f>SUM(M27:M34)</f>
        <v>0</v>
      </c>
      <c r="N35" s="283"/>
      <c r="O35" s="283"/>
      <c r="P35" s="69">
        <f>SUM(P27:P34)</f>
        <v>72</v>
      </c>
      <c r="Q35" s="71"/>
      <c r="R35" s="71">
        <f>SUM(R27:R34)</f>
        <v>600</v>
      </c>
      <c r="S35" s="105">
        <f>SUM(S27:S34)</f>
        <v>0</v>
      </c>
    </row>
    <row r="36" spans="1:19" ht="15.75" thickBot="1">
      <c r="A36" s="106"/>
      <c r="B36" s="107"/>
      <c r="C36" s="108" t="s">
        <v>67</v>
      </c>
      <c r="D36" s="109"/>
      <c r="E36" s="109">
        <f>SUM(E27:E34)</f>
        <v>0</v>
      </c>
      <c r="F36" s="110"/>
      <c r="G36" s="109"/>
      <c r="H36" s="109">
        <f>SUM(H27:H34)</f>
        <v>20</v>
      </c>
      <c r="I36" s="110"/>
      <c r="J36" s="109"/>
      <c r="K36" s="109">
        <f>SUM(K27:K34)</f>
        <v>0</v>
      </c>
      <c r="L36" s="110"/>
      <c r="M36" s="285"/>
      <c r="N36" s="286">
        <f>SUM(N27:N34)</f>
        <v>0</v>
      </c>
      <c r="O36" s="285"/>
      <c r="P36" s="113"/>
      <c r="Q36" s="115">
        <f>SUM(Q27:Q34)</f>
        <v>20</v>
      </c>
      <c r="R36" s="115"/>
      <c r="S36" s="116"/>
    </row>
    <row r="37" spans="1:19" ht="15" thickTop="1">
      <c r="A37" s="117" t="s">
        <v>68</v>
      </c>
      <c r="B37" s="118"/>
      <c r="C37" s="119" t="s">
        <v>69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283"/>
      <c r="N37" s="283"/>
      <c r="O37" s="283"/>
      <c r="P37" s="121"/>
      <c r="Q37" s="121"/>
      <c r="R37" s="121"/>
      <c r="S37" s="122"/>
    </row>
    <row r="38" spans="1:19" ht="14.25">
      <c r="A38" s="287" t="s">
        <v>110</v>
      </c>
      <c r="B38" s="288" t="s">
        <v>71</v>
      </c>
      <c r="C38" s="289" t="s">
        <v>111</v>
      </c>
      <c r="D38" s="89"/>
      <c r="E38" s="89"/>
      <c r="F38" s="89"/>
      <c r="G38" s="89"/>
      <c r="H38" s="89"/>
      <c r="I38" s="89"/>
      <c r="J38" s="89">
        <v>44</v>
      </c>
      <c r="K38" s="89">
        <v>12</v>
      </c>
      <c r="L38" s="89" t="s">
        <v>55</v>
      </c>
      <c r="M38" s="282"/>
      <c r="N38" s="282"/>
      <c r="O38" s="282"/>
      <c r="P38" s="24">
        <f aca="true" t="shared" si="5" ref="P38:Q45">D38+G38+J38+M38</f>
        <v>44</v>
      </c>
      <c r="Q38" s="25">
        <f t="shared" si="5"/>
        <v>12</v>
      </c>
      <c r="R38" s="24">
        <f aca="true" t="shared" si="6" ref="R38:R45">Q38*30</f>
        <v>360</v>
      </c>
      <c r="S38" s="91"/>
    </row>
    <row r="39" spans="1:19" ht="14.25">
      <c r="A39" s="287" t="s">
        <v>112</v>
      </c>
      <c r="B39" s="288" t="s">
        <v>71</v>
      </c>
      <c r="C39" s="289" t="s">
        <v>113</v>
      </c>
      <c r="D39" s="89"/>
      <c r="E39" s="89"/>
      <c r="F39" s="89"/>
      <c r="G39" s="89"/>
      <c r="H39" s="89"/>
      <c r="I39" s="89"/>
      <c r="J39" s="89">
        <v>37</v>
      </c>
      <c r="K39" s="89">
        <v>10</v>
      </c>
      <c r="L39" s="89" t="s">
        <v>114</v>
      </c>
      <c r="M39" s="282"/>
      <c r="N39" s="282"/>
      <c r="O39" s="282"/>
      <c r="P39" s="24">
        <f t="shared" si="5"/>
        <v>37</v>
      </c>
      <c r="Q39" s="25">
        <f t="shared" si="5"/>
        <v>10</v>
      </c>
      <c r="R39" s="24">
        <f t="shared" si="6"/>
        <v>300</v>
      </c>
      <c r="S39" s="91"/>
    </row>
    <row r="40" spans="1:19" ht="14.25">
      <c r="A40" s="66" t="s">
        <v>115</v>
      </c>
      <c r="B40" s="288" t="s">
        <v>71</v>
      </c>
      <c r="C40" s="289" t="s">
        <v>116</v>
      </c>
      <c r="D40" s="89"/>
      <c r="E40" s="89"/>
      <c r="F40" s="89"/>
      <c r="G40" s="89"/>
      <c r="H40" s="89"/>
      <c r="I40" s="89"/>
      <c r="J40" s="89">
        <v>29</v>
      </c>
      <c r="K40" s="89">
        <v>8</v>
      </c>
      <c r="L40" s="89" t="s">
        <v>114</v>
      </c>
      <c r="M40" s="282"/>
      <c r="N40" s="282"/>
      <c r="O40" s="282"/>
      <c r="P40" s="24">
        <f t="shared" si="5"/>
        <v>29</v>
      </c>
      <c r="Q40" s="25">
        <f t="shared" si="5"/>
        <v>8</v>
      </c>
      <c r="R40" s="24">
        <f t="shared" si="6"/>
        <v>240</v>
      </c>
      <c r="S40" s="91"/>
    </row>
    <row r="41" spans="1:19" ht="14.25">
      <c r="A41" s="31" t="s">
        <v>117</v>
      </c>
      <c r="B41" s="288" t="s">
        <v>71</v>
      </c>
      <c r="C41" s="125" t="s">
        <v>118</v>
      </c>
      <c r="D41" s="89"/>
      <c r="E41" s="89"/>
      <c r="F41" s="89"/>
      <c r="G41" s="89">
        <v>22</v>
      </c>
      <c r="H41" s="89">
        <v>6</v>
      </c>
      <c r="I41" s="89" t="s">
        <v>55</v>
      </c>
      <c r="J41" s="89"/>
      <c r="K41" s="89"/>
      <c r="L41" s="89"/>
      <c r="M41" s="282"/>
      <c r="N41" s="282"/>
      <c r="O41" s="282"/>
      <c r="P41" s="24">
        <f t="shared" si="5"/>
        <v>22</v>
      </c>
      <c r="Q41" s="25">
        <f t="shared" si="5"/>
        <v>6</v>
      </c>
      <c r="R41" s="24">
        <f t="shared" si="6"/>
        <v>180</v>
      </c>
      <c r="S41" s="91"/>
    </row>
    <row r="42" spans="1:19" ht="14.25">
      <c r="A42" s="287" t="s">
        <v>119</v>
      </c>
      <c r="B42" s="288" t="s">
        <v>71</v>
      </c>
      <c r="C42" s="289" t="s">
        <v>120</v>
      </c>
      <c r="D42" s="89"/>
      <c r="E42" s="89"/>
      <c r="F42" s="89"/>
      <c r="G42" s="89">
        <v>16</v>
      </c>
      <c r="H42" s="89">
        <v>4</v>
      </c>
      <c r="I42" s="89" t="s">
        <v>35</v>
      </c>
      <c r="J42" s="89"/>
      <c r="K42" s="89"/>
      <c r="L42" s="89"/>
      <c r="M42" s="282"/>
      <c r="N42" s="282"/>
      <c r="O42" s="282"/>
      <c r="P42" s="24">
        <f t="shared" si="5"/>
        <v>16</v>
      </c>
      <c r="Q42" s="25">
        <f t="shared" si="5"/>
        <v>4</v>
      </c>
      <c r="R42" s="24">
        <f t="shared" si="6"/>
        <v>120</v>
      </c>
      <c r="S42" s="91"/>
    </row>
    <row r="43" spans="1:19" ht="14.25">
      <c r="A43" s="94"/>
      <c r="B43" s="127"/>
      <c r="C43" s="125"/>
      <c r="D43" s="180"/>
      <c r="E43" s="127"/>
      <c r="F43" s="180"/>
      <c r="G43" s="180"/>
      <c r="H43" s="127"/>
      <c r="I43" s="127"/>
      <c r="J43" s="127"/>
      <c r="K43" s="127"/>
      <c r="L43" s="127"/>
      <c r="M43" s="283"/>
      <c r="N43" s="283"/>
      <c r="O43" s="283"/>
      <c r="P43" s="24">
        <f t="shared" si="5"/>
        <v>0</v>
      </c>
      <c r="Q43" s="25">
        <f t="shared" si="5"/>
        <v>0</v>
      </c>
      <c r="R43" s="24">
        <f t="shared" si="6"/>
        <v>0</v>
      </c>
      <c r="S43" s="91"/>
    </row>
    <row r="44" spans="1:19" ht="14.25">
      <c r="A44" s="94"/>
      <c r="B44" s="127"/>
      <c r="C44" s="125"/>
      <c r="D44" s="127"/>
      <c r="E44" s="127"/>
      <c r="F44" s="127"/>
      <c r="G44" s="127"/>
      <c r="H44" s="127"/>
      <c r="I44" s="127"/>
      <c r="J44" s="127"/>
      <c r="K44" s="127"/>
      <c r="L44" s="127"/>
      <c r="M44" s="283"/>
      <c r="N44" s="283"/>
      <c r="O44" s="283"/>
      <c r="P44" s="24">
        <f t="shared" si="5"/>
        <v>0</v>
      </c>
      <c r="Q44" s="25">
        <f t="shared" si="5"/>
        <v>0</v>
      </c>
      <c r="R44" s="24">
        <f t="shared" si="6"/>
        <v>0</v>
      </c>
      <c r="S44" s="91"/>
    </row>
    <row r="45" spans="1:19" ht="14.25">
      <c r="A45" s="94"/>
      <c r="B45" s="97"/>
      <c r="C45" s="128"/>
      <c r="D45" s="129"/>
      <c r="E45" s="129"/>
      <c r="F45" s="97"/>
      <c r="G45" s="129"/>
      <c r="H45" s="129"/>
      <c r="I45" s="97"/>
      <c r="J45" s="129"/>
      <c r="K45" s="129"/>
      <c r="L45" s="97"/>
      <c r="M45" s="284"/>
      <c r="N45" s="283"/>
      <c r="O45" s="283"/>
      <c r="P45" s="24">
        <f t="shared" si="5"/>
        <v>0</v>
      </c>
      <c r="Q45" s="25">
        <f t="shared" si="5"/>
        <v>0</v>
      </c>
      <c r="R45" s="24">
        <f t="shared" si="6"/>
        <v>0</v>
      </c>
      <c r="S45" s="91"/>
    </row>
    <row r="46" spans="1:19" ht="15">
      <c r="A46" s="130"/>
      <c r="B46" s="131"/>
      <c r="C46" s="38" t="s">
        <v>83</v>
      </c>
      <c r="D46" s="69">
        <f>SUM(D38:D45)</f>
        <v>0</v>
      </c>
      <c r="E46" s="69"/>
      <c r="F46" s="132"/>
      <c r="G46" s="69">
        <f>SUM(G38:G45)</f>
        <v>38</v>
      </c>
      <c r="H46" s="69"/>
      <c r="I46" s="132"/>
      <c r="J46" s="69">
        <f>SUM(J38:J45)</f>
        <v>110</v>
      </c>
      <c r="K46" s="69"/>
      <c r="L46" s="132"/>
      <c r="M46" s="277">
        <f>SUM(M38:M45)</f>
        <v>0</v>
      </c>
      <c r="N46" s="277"/>
      <c r="O46" s="290"/>
      <c r="P46" s="69">
        <f>SUM(P38:P44)</f>
        <v>148</v>
      </c>
      <c r="Q46" s="71"/>
      <c r="R46" s="43">
        <f>SUM(R38:R45)</f>
        <v>1200</v>
      </c>
      <c r="S46" s="134">
        <f>SUM(S38:S44)</f>
        <v>0</v>
      </c>
    </row>
    <row r="47" spans="1:19" ht="15.75" thickBot="1">
      <c r="A47" s="135"/>
      <c r="B47" s="86"/>
      <c r="C47" s="48" t="s">
        <v>84</v>
      </c>
      <c r="D47" s="73"/>
      <c r="E47" s="73">
        <f>SUM(E38:E45)</f>
        <v>0</v>
      </c>
      <c r="F47" s="136"/>
      <c r="G47" s="73"/>
      <c r="H47" s="73">
        <f>SUM(H38:H45)</f>
        <v>10</v>
      </c>
      <c r="I47" s="136"/>
      <c r="J47" s="73"/>
      <c r="K47" s="73">
        <f>SUM(K38:K45)</f>
        <v>30</v>
      </c>
      <c r="L47" s="136"/>
      <c r="M47" s="278"/>
      <c r="N47" s="278">
        <f>SUM(N38:N45)</f>
        <v>0</v>
      </c>
      <c r="O47" s="291"/>
      <c r="P47" s="47"/>
      <c r="Q47" s="73">
        <f>SUM(Q38:Q45)</f>
        <v>40</v>
      </c>
      <c r="R47" s="53"/>
      <c r="S47" s="138"/>
    </row>
    <row r="48" spans="1:19" ht="14.25">
      <c r="A48" s="139"/>
      <c r="B48" s="140" t="s">
        <v>35</v>
      </c>
      <c r="C48" s="141" t="s">
        <v>85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292">
        <v>37</v>
      </c>
      <c r="N48" s="292">
        <v>10</v>
      </c>
      <c r="O48" s="293"/>
      <c r="P48" s="24">
        <f>D48+G48+J48+M48</f>
        <v>37</v>
      </c>
      <c r="Q48" s="144">
        <f>E48+H48+K48+N48</f>
        <v>10</v>
      </c>
      <c r="R48" s="145">
        <f>Q48*30</f>
        <v>300</v>
      </c>
      <c r="S48" s="146"/>
    </row>
    <row r="49" spans="1:19" ht="15" thickBot="1">
      <c r="A49" s="94"/>
      <c r="B49" s="97" t="s">
        <v>71</v>
      </c>
      <c r="C49" s="128" t="s">
        <v>86</v>
      </c>
      <c r="D49" s="129"/>
      <c r="E49" s="129"/>
      <c r="F49" s="97"/>
      <c r="G49" s="129"/>
      <c r="H49" s="129"/>
      <c r="I49" s="97"/>
      <c r="J49" s="129"/>
      <c r="K49" s="129"/>
      <c r="L49" s="97"/>
      <c r="M49" s="284">
        <v>73</v>
      </c>
      <c r="N49" s="283">
        <v>20</v>
      </c>
      <c r="O49" s="290"/>
      <c r="P49" s="24">
        <f>D49+G49+J49+M49</f>
        <v>73</v>
      </c>
      <c r="Q49" s="25">
        <f>E49+H49+K49+N49</f>
        <v>20</v>
      </c>
      <c r="R49" s="24">
        <f>Q49*30</f>
        <v>600</v>
      </c>
      <c r="S49" s="26"/>
    </row>
    <row r="50" spans="1:19" ht="16.5" thickBot="1">
      <c r="A50" s="77"/>
      <c r="B50" s="78"/>
      <c r="C50" s="147" t="s">
        <v>87</v>
      </c>
      <c r="D50" s="148">
        <f>D24+D35+D46</f>
        <v>110</v>
      </c>
      <c r="E50" s="149"/>
      <c r="F50" s="149"/>
      <c r="G50" s="148">
        <f>G24+G35+G46</f>
        <v>110</v>
      </c>
      <c r="H50" s="149"/>
      <c r="I50" s="149"/>
      <c r="J50" s="148">
        <f>J24+J35+J46</f>
        <v>110</v>
      </c>
      <c r="K50" s="149"/>
      <c r="L50" s="149"/>
      <c r="M50" s="294">
        <f>M24+M35+M46+M48+M49</f>
        <v>110</v>
      </c>
      <c r="N50" s="295"/>
      <c r="O50" s="295"/>
      <c r="P50" s="148">
        <f>P24+P35+P46+P48+P49</f>
        <v>440</v>
      </c>
      <c r="Q50" s="148"/>
      <c r="R50" s="148">
        <f>R24+R35+R46+R48+R49</f>
        <v>3600</v>
      </c>
      <c r="S50" s="152">
        <f>S24+S35+S46</f>
        <v>0</v>
      </c>
    </row>
    <row r="51" spans="1:19" ht="16.5" thickBot="1">
      <c r="A51" s="153"/>
      <c r="B51" s="154"/>
      <c r="C51" s="155" t="s">
        <v>88</v>
      </c>
      <c r="D51" s="156"/>
      <c r="E51" s="157">
        <f>E25+E36+E47</f>
        <v>30</v>
      </c>
      <c r="F51" s="156"/>
      <c r="G51" s="156"/>
      <c r="H51" s="157">
        <f>H25+H36+H47</f>
        <v>30</v>
      </c>
      <c r="I51" s="156"/>
      <c r="J51" s="156"/>
      <c r="K51" s="157">
        <f>K25+K36+K47</f>
        <v>30</v>
      </c>
      <c r="L51" s="156"/>
      <c r="M51" s="296"/>
      <c r="N51" s="297">
        <f>N25+N36+N47+N48+N49</f>
        <v>30</v>
      </c>
      <c r="O51" s="296"/>
      <c r="P51" s="78"/>
      <c r="Q51" s="157">
        <f>Q25+Q36+Q47+Q48+Q49</f>
        <v>120</v>
      </c>
      <c r="R51" s="160"/>
      <c r="S51" s="161"/>
    </row>
    <row r="52" spans="1:19" ht="16.5" thickBot="1">
      <c r="A52" s="162"/>
      <c r="B52" s="163"/>
      <c r="C52" s="164"/>
      <c r="D52" s="165"/>
      <c r="E52" s="166"/>
      <c r="F52" s="165"/>
      <c r="G52" s="165"/>
      <c r="H52" s="166"/>
      <c r="I52" s="165"/>
      <c r="J52" s="165"/>
      <c r="K52" s="166"/>
      <c r="L52" s="165"/>
      <c r="M52" s="298"/>
      <c r="N52" s="299"/>
      <c r="O52" s="298"/>
      <c r="P52" s="163"/>
      <c r="Q52" s="166"/>
      <c r="R52" s="169"/>
      <c r="S52" s="170"/>
    </row>
    <row r="53" spans="1:19" ht="15.75">
      <c r="A53" s="171" t="s">
        <v>89</v>
      </c>
      <c r="B53" s="172"/>
      <c r="C53" s="173" t="s">
        <v>90</v>
      </c>
      <c r="D53" s="174"/>
      <c r="E53" s="175"/>
      <c r="F53" s="174"/>
      <c r="G53" s="174"/>
      <c r="H53" s="175"/>
      <c r="I53" s="174"/>
      <c r="J53" s="174"/>
      <c r="K53" s="175"/>
      <c r="L53" s="174"/>
      <c r="M53" s="300"/>
      <c r="N53" s="301"/>
      <c r="O53" s="293"/>
      <c r="P53" s="60"/>
      <c r="Q53" s="172"/>
      <c r="R53" s="175"/>
      <c r="S53" s="178"/>
    </row>
    <row r="54" spans="1:19" ht="15.75">
      <c r="A54" s="179"/>
      <c r="B54" s="180"/>
      <c r="C54" s="181" t="s">
        <v>91</v>
      </c>
      <c r="D54" s="127"/>
      <c r="E54" s="182"/>
      <c r="F54" s="127"/>
      <c r="G54" s="127"/>
      <c r="H54" s="182"/>
      <c r="I54" s="127"/>
      <c r="J54" s="127"/>
      <c r="K54" s="182"/>
      <c r="L54" s="127"/>
      <c r="M54" s="283"/>
      <c r="N54" s="302"/>
      <c r="O54" s="283"/>
      <c r="P54" s="184">
        <f aca="true" t="shared" si="7" ref="P54:Q58">D54+G54+J54+M54</f>
        <v>0</v>
      </c>
      <c r="Q54" s="25">
        <f t="shared" si="7"/>
        <v>0</v>
      </c>
      <c r="R54" s="185">
        <f>Q54*30</f>
        <v>0</v>
      </c>
      <c r="S54" s="186"/>
    </row>
    <row r="55" spans="1:19" ht="14.25">
      <c r="A55" s="32"/>
      <c r="B55" s="97"/>
      <c r="C55" s="187" t="s">
        <v>92</v>
      </c>
      <c r="D55" s="129"/>
      <c r="E55" s="129"/>
      <c r="F55" s="97"/>
      <c r="G55" s="129"/>
      <c r="H55" s="129"/>
      <c r="I55" s="97"/>
      <c r="J55" s="129"/>
      <c r="K55" s="129"/>
      <c r="L55" s="97"/>
      <c r="M55" s="283"/>
      <c r="N55" s="284"/>
      <c r="O55" s="283"/>
      <c r="P55" s="184">
        <f t="shared" si="7"/>
        <v>0</v>
      </c>
      <c r="Q55" s="25">
        <f t="shared" si="7"/>
        <v>0</v>
      </c>
      <c r="R55" s="185">
        <f>Q55*30</f>
        <v>0</v>
      </c>
      <c r="S55" s="188"/>
    </row>
    <row r="56" spans="1:19" ht="15" thickBot="1">
      <c r="A56" s="32"/>
      <c r="B56" s="97"/>
      <c r="C56" s="187" t="s">
        <v>93</v>
      </c>
      <c r="D56" s="187"/>
      <c r="E56" s="187"/>
      <c r="F56" s="187"/>
      <c r="G56" s="187"/>
      <c r="H56" s="187"/>
      <c r="I56" s="187"/>
      <c r="J56" s="187"/>
      <c r="K56" s="187"/>
      <c r="L56" s="187"/>
      <c r="M56" s="303"/>
      <c r="N56" s="303"/>
      <c r="O56" s="303" t="s">
        <v>35</v>
      </c>
      <c r="P56" s="184">
        <f t="shared" si="7"/>
        <v>0</v>
      </c>
      <c r="Q56" s="25">
        <f t="shared" si="7"/>
        <v>0</v>
      </c>
      <c r="R56" s="185">
        <f>Q56*30</f>
        <v>0</v>
      </c>
      <c r="S56" s="190"/>
    </row>
    <row r="57" spans="1:19" ht="15.75" thickBot="1">
      <c r="A57" s="191"/>
      <c r="B57" s="192"/>
      <c r="C57" s="193"/>
      <c r="D57" s="194"/>
      <c r="E57" s="194"/>
      <c r="F57" s="194"/>
      <c r="G57" s="194"/>
      <c r="H57" s="194"/>
      <c r="I57" s="194"/>
      <c r="J57" s="194"/>
      <c r="K57" s="194"/>
      <c r="L57" s="194"/>
      <c r="M57" s="291"/>
      <c r="N57" s="291"/>
      <c r="O57" s="291"/>
      <c r="P57" s="195">
        <f t="shared" si="7"/>
        <v>0</v>
      </c>
      <c r="Q57" s="196">
        <f t="shared" si="7"/>
        <v>0</v>
      </c>
      <c r="R57" s="185">
        <f>Q57*30</f>
        <v>0</v>
      </c>
      <c r="S57" s="197"/>
    </row>
    <row r="58" spans="1:19" ht="15.75" customHeight="1" thickBot="1">
      <c r="A58" s="198"/>
      <c r="B58" s="199"/>
      <c r="C58" s="200" t="s">
        <v>94</v>
      </c>
      <c r="D58" s="201">
        <f>SUM(D54:D57)</f>
        <v>0</v>
      </c>
      <c r="E58" s="202"/>
      <c r="F58" s="202"/>
      <c r="G58" s="201">
        <f>SUM(G54:G57)</f>
        <v>0</v>
      </c>
      <c r="H58" s="202"/>
      <c r="I58" s="202"/>
      <c r="J58" s="201">
        <f>SUM(J54:J57)</f>
        <v>0</v>
      </c>
      <c r="K58" s="202"/>
      <c r="L58" s="202"/>
      <c r="M58" s="304">
        <f>SUM(M54:M57)</f>
        <v>0</v>
      </c>
      <c r="N58" s="305"/>
      <c r="O58" s="305"/>
      <c r="P58" s="205">
        <f t="shared" si="7"/>
        <v>0</v>
      </c>
      <c r="Q58" s="206">
        <f t="shared" si="7"/>
        <v>0</v>
      </c>
      <c r="R58" s="205">
        <f>Q58*30</f>
        <v>0</v>
      </c>
      <c r="S58" s="207">
        <f>SUM(S54:S57)</f>
        <v>0</v>
      </c>
    </row>
    <row r="59" spans="1:19" ht="17.25" thickBot="1" thickTop="1">
      <c r="A59" s="411" t="s">
        <v>121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</row>
    <row r="60" spans="1:19" ht="15.75" thickTop="1">
      <c r="A60" s="413" t="s">
        <v>96</v>
      </c>
      <c r="B60" s="208">
        <f aca="true" t="shared" si="8" ref="B60:B65">(Q60/120)*100</f>
        <v>16.666666666666664</v>
      </c>
      <c r="C60" s="209" t="s">
        <v>21</v>
      </c>
      <c r="D60" s="210">
        <f>D15</f>
        <v>74</v>
      </c>
      <c r="E60" s="210">
        <f>E16</f>
        <v>20</v>
      </c>
      <c r="F60" s="208"/>
      <c r="G60" s="210">
        <f>G15</f>
        <v>0</v>
      </c>
      <c r="H60" s="210">
        <f>H16</f>
        <v>0</v>
      </c>
      <c r="I60" s="208"/>
      <c r="J60" s="210">
        <f>J15</f>
        <v>0</v>
      </c>
      <c r="K60" s="210">
        <f>K16</f>
        <v>0</v>
      </c>
      <c r="L60" s="208"/>
      <c r="M60" s="210">
        <f>M15</f>
        <v>0</v>
      </c>
      <c r="N60" s="210">
        <f>N16</f>
        <v>0</v>
      </c>
      <c r="O60" s="208"/>
      <c r="P60" s="210">
        <f>P15</f>
        <v>74</v>
      </c>
      <c r="Q60" s="210">
        <f>Q16</f>
        <v>20</v>
      </c>
      <c r="R60" s="211">
        <f aca="true" t="shared" si="9" ref="R60:R67">Q60*30</f>
        <v>600</v>
      </c>
      <c r="S60" s="212">
        <f>S15</f>
        <v>0</v>
      </c>
    </row>
    <row r="61" spans="1:19" ht="15.75" thickBot="1">
      <c r="A61" s="414"/>
      <c r="B61" s="73">
        <f t="shared" si="8"/>
        <v>8.333333333333332</v>
      </c>
      <c r="C61" s="213" t="s">
        <v>38</v>
      </c>
      <c r="D61" s="214">
        <f>D22</f>
        <v>36</v>
      </c>
      <c r="E61" s="214">
        <f>E23</f>
        <v>10</v>
      </c>
      <c r="F61" s="214"/>
      <c r="G61" s="214">
        <f>G22</f>
        <v>0</v>
      </c>
      <c r="H61" s="214">
        <f>H23</f>
        <v>0</v>
      </c>
      <c r="I61" s="214"/>
      <c r="J61" s="214">
        <f>J22</f>
        <v>0</v>
      </c>
      <c r="K61" s="214">
        <f>K23</f>
        <v>0</v>
      </c>
      <c r="L61" s="214"/>
      <c r="M61" s="214">
        <f>M22</f>
        <v>0</v>
      </c>
      <c r="N61" s="214">
        <f>N23</f>
        <v>0</v>
      </c>
      <c r="O61" s="214"/>
      <c r="P61" s="214">
        <f>P22</f>
        <v>36</v>
      </c>
      <c r="Q61" s="214">
        <f>Q23</f>
        <v>10</v>
      </c>
      <c r="R61" s="185">
        <f t="shared" si="9"/>
        <v>300</v>
      </c>
      <c r="S61" s="215">
        <f>S16</f>
        <v>0</v>
      </c>
    </row>
    <row r="62" spans="1:19" ht="15.75" thickBot="1">
      <c r="A62" s="414"/>
      <c r="B62" s="216">
        <f t="shared" si="8"/>
        <v>25</v>
      </c>
      <c r="C62" s="217" t="s">
        <v>49</v>
      </c>
      <c r="D62" s="218">
        <f>SUM(D60:D61)</f>
        <v>110</v>
      </c>
      <c r="E62" s="218">
        <f>SUM(E60:E61)</f>
        <v>30</v>
      </c>
      <c r="F62" s="219"/>
      <c r="G62" s="218">
        <f>SUM(G60:G61)</f>
        <v>0</v>
      </c>
      <c r="H62" s="218">
        <f>SUM(H60:H61)</f>
        <v>0</v>
      </c>
      <c r="I62" s="219"/>
      <c r="J62" s="218">
        <f>SUM(J60:J61)</f>
        <v>0</v>
      </c>
      <c r="K62" s="218">
        <f>SUM(K60:K61)</f>
        <v>0</v>
      </c>
      <c r="L62" s="219"/>
      <c r="M62" s="218">
        <f>SUM(M60:M61)</f>
        <v>0</v>
      </c>
      <c r="N62" s="218">
        <f>SUM(N60:N61)</f>
        <v>0</v>
      </c>
      <c r="O62" s="219"/>
      <c r="P62" s="218">
        <f>SUM(P60:P61)</f>
        <v>110</v>
      </c>
      <c r="Q62" s="218">
        <f>SUM(Q60:Q61)</f>
        <v>30</v>
      </c>
      <c r="R62" s="220">
        <f t="shared" si="9"/>
        <v>900</v>
      </c>
      <c r="S62" s="221">
        <f>SUM(S60:S61)</f>
        <v>0</v>
      </c>
    </row>
    <row r="63" spans="1:19" ht="15">
      <c r="A63" s="414"/>
      <c r="B63" s="222">
        <f t="shared" si="8"/>
        <v>16.666666666666664</v>
      </c>
      <c r="C63" s="223" t="s">
        <v>50</v>
      </c>
      <c r="D63" s="224">
        <f>D35</f>
        <v>0</v>
      </c>
      <c r="E63" s="224">
        <f>E36</f>
        <v>0</v>
      </c>
      <c r="F63" s="224"/>
      <c r="G63" s="224">
        <f>G35</f>
        <v>72</v>
      </c>
      <c r="H63" s="224">
        <f>H36</f>
        <v>20</v>
      </c>
      <c r="I63" s="224"/>
      <c r="J63" s="224">
        <f>J35</f>
        <v>0</v>
      </c>
      <c r="K63" s="224">
        <f>K36</f>
        <v>0</v>
      </c>
      <c r="L63" s="224"/>
      <c r="M63" s="224">
        <f>M35</f>
        <v>0</v>
      </c>
      <c r="N63" s="224">
        <f>N36</f>
        <v>0</v>
      </c>
      <c r="O63" s="224"/>
      <c r="P63" s="224">
        <f>P35</f>
        <v>72</v>
      </c>
      <c r="Q63" s="224">
        <f>Q36</f>
        <v>20</v>
      </c>
      <c r="R63" s="225">
        <f t="shared" si="9"/>
        <v>600</v>
      </c>
      <c r="S63" s="226">
        <f>S18</f>
        <v>0</v>
      </c>
    </row>
    <row r="64" spans="1:19" ht="15">
      <c r="A64" s="414"/>
      <c r="B64" s="222">
        <f t="shared" si="8"/>
        <v>41.66666666666667</v>
      </c>
      <c r="C64" s="227" t="s">
        <v>97</v>
      </c>
      <c r="D64" s="69">
        <f>D46</f>
        <v>0</v>
      </c>
      <c r="E64" s="69">
        <f>E47</f>
        <v>0</v>
      </c>
      <c r="F64" s="69"/>
      <c r="G64" s="69">
        <f>G46</f>
        <v>38</v>
      </c>
      <c r="H64" s="69">
        <f>H47</f>
        <v>10</v>
      </c>
      <c r="I64" s="69"/>
      <c r="J64" s="69">
        <f>J46</f>
        <v>110</v>
      </c>
      <c r="K64" s="69">
        <f>K47</f>
        <v>30</v>
      </c>
      <c r="L64" s="69"/>
      <c r="M64" s="69">
        <f>M46+M48</f>
        <v>37</v>
      </c>
      <c r="N64" s="69">
        <f>N47+N48</f>
        <v>10</v>
      </c>
      <c r="O64" s="69"/>
      <c r="P64" s="39">
        <f>P46+P48</f>
        <v>185</v>
      </c>
      <c r="Q64" s="39">
        <f>Q47+Q48</f>
        <v>50</v>
      </c>
      <c r="R64" s="43">
        <f t="shared" si="9"/>
        <v>1500</v>
      </c>
      <c r="S64" s="228">
        <f>S19</f>
        <v>0</v>
      </c>
    </row>
    <row r="65" spans="1:19" ht="15">
      <c r="A65" s="414"/>
      <c r="B65" s="222">
        <f t="shared" si="8"/>
        <v>16.666666666666664</v>
      </c>
      <c r="C65" s="227" t="s">
        <v>98</v>
      </c>
      <c r="D65" s="69"/>
      <c r="E65" s="69"/>
      <c r="F65" s="69"/>
      <c r="G65" s="69"/>
      <c r="H65" s="69"/>
      <c r="I65" s="69"/>
      <c r="J65" s="69"/>
      <c r="K65" s="69"/>
      <c r="L65" s="69"/>
      <c r="M65" s="69">
        <f>M49</f>
        <v>73</v>
      </c>
      <c r="N65" s="69">
        <f>N49</f>
        <v>20</v>
      </c>
      <c r="O65" s="69"/>
      <c r="P65" s="39">
        <f>P49</f>
        <v>73</v>
      </c>
      <c r="Q65" s="39">
        <f>Q49</f>
        <v>20</v>
      </c>
      <c r="R65" s="43">
        <f t="shared" si="9"/>
        <v>600</v>
      </c>
      <c r="S65" s="228">
        <f>S20</f>
        <v>0</v>
      </c>
    </row>
    <row r="66" spans="1:19" ht="15">
      <c r="A66" s="414"/>
      <c r="B66" s="222"/>
      <c r="C66" s="227" t="s">
        <v>90</v>
      </c>
      <c r="D66" s="69">
        <f>D58</f>
        <v>0</v>
      </c>
      <c r="E66" s="69"/>
      <c r="F66" s="69"/>
      <c r="G66" s="69">
        <f>G58</f>
        <v>0</v>
      </c>
      <c r="H66" s="69"/>
      <c r="I66" s="69"/>
      <c r="J66" s="69">
        <f>J58</f>
        <v>0</v>
      </c>
      <c r="K66" s="69"/>
      <c r="L66" s="69"/>
      <c r="M66" s="69">
        <f>M58</f>
        <v>0</v>
      </c>
      <c r="N66" s="69"/>
      <c r="O66" s="69"/>
      <c r="P66" s="69">
        <f>P58</f>
        <v>0</v>
      </c>
      <c r="Q66" s="69"/>
      <c r="R66" s="43">
        <f t="shared" si="9"/>
        <v>0</v>
      </c>
      <c r="S66" s="228">
        <f>S21</f>
        <v>0</v>
      </c>
    </row>
    <row r="67" spans="1:19" ht="15.75" thickBot="1">
      <c r="A67" s="415"/>
      <c r="B67" s="229">
        <f>B60+B61+B63+B64+B65</f>
        <v>100</v>
      </c>
      <c r="C67" s="230" t="s">
        <v>99</v>
      </c>
      <c r="D67" s="231">
        <f>SUM(D62:D66)</f>
        <v>110</v>
      </c>
      <c r="E67" s="231">
        <f>SUM(E62:E66)</f>
        <v>30</v>
      </c>
      <c r="F67" s="231"/>
      <c r="G67" s="231">
        <f>SUM(G62:G66)</f>
        <v>110</v>
      </c>
      <c r="H67" s="231">
        <f>SUM(H62:H66)</f>
        <v>30</v>
      </c>
      <c r="I67" s="231"/>
      <c r="J67" s="231">
        <f>SUM(J62:J66)</f>
        <v>110</v>
      </c>
      <c r="K67" s="231">
        <f>SUM(K62:K66)</f>
        <v>30</v>
      </c>
      <c r="L67" s="231"/>
      <c r="M67" s="231">
        <f>SUM(M62:M66)</f>
        <v>110</v>
      </c>
      <c r="N67" s="231">
        <f>SUM(N62:N66)</f>
        <v>30</v>
      </c>
      <c r="O67" s="232"/>
      <c r="P67" s="231">
        <f>SUM(P62:P66)</f>
        <v>440</v>
      </c>
      <c r="Q67" s="231">
        <f>SUM(Q62:Q66)</f>
        <v>120</v>
      </c>
      <c r="R67" s="233">
        <f t="shared" si="9"/>
        <v>3600</v>
      </c>
      <c r="S67" s="234">
        <f>SUM(S62:S66)</f>
        <v>0</v>
      </c>
    </row>
    <row r="68" spans="1:19" ht="17.25" thickBot="1" thickTop="1">
      <c r="A68" s="235"/>
      <c r="B68" s="416" t="s">
        <v>100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</row>
    <row r="69" spans="1:19" ht="16.5" thickBot="1" thickTop="1">
      <c r="A69" s="236"/>
      <c r="B69" s="237"/>
      <c r="C69" s="238" t="s">
        <v>101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 t="s">
        <v>102</v>
      </c>
      <c r="Q69" s="241"/>
      <c r="R69" s="236"/>
      <c r="S69" s="236"/>
    </row>
    <row r="70" spans="1:19" ht="15">
      <c r="A70" s="236"/>
      <c r="B70" s="237"/>
      <c r="C70" s="242" t="s">
        <v>103</v>
      </c>
      <c r="D70" s="243"/>
      <c r="E70" s="243"/>
      <c r="F70" s="244">
        <f>SUM(D74:E74)</f>
        <v>6</v>
      </c>
      <c r="G70" s="243"/>
      <c r="H70" s="243"/>
      <c r="I70" s="244">
        <f>SUM(G74:H74)</f>
        <v>3</v>
      </c>
      <c r="J70" s="243"/>
      <c r="K70" s="243"/>
      <c r="L70" s="244">
        <f>SUM(J74:K74)</f>
        <v>0</v>
      </c>
      <c r="M70" s="243"/>
      <c r="N70" s="243"/>
      <c r="O70" s="244">
        <f>SUM(M74:N74)</f>
        <v>0</v>
      </c>
      <c r="P70" s="245">
        <f>F70+I70+L70+O70</f>
        <v>9</v>
      </c>
      <c r="Q70" s="236"/>
      <c r="R70" s="236"/>
      <c r="S70" s="236"/>
    </row>
    <row r="71" spans="1:19" ht="15">
      <c r="A71" s="236"/>
      <c r="B71" s="237"/>
      <c r="C71" s="246" t="s">
        <v>104</v>
      </c>
      <c r="D71" s="243"/>
      <c r="E71" s="243"/>
      <c r="F71" s="244">
        <f>SUM(D75:E75)</f>
        <v>2</v>
      </c>
      <c r="G71" s="243"/>
      <c r="H71" s="243"/>
      <c r="I71" s="244">
        <f>SUM(G75:H75)</f>
        <v>6</v>
      </c>
      <c r="J71" s="243"/>
      <c r="K71" s="243"/>
      <c r="L71" s="244">
        <f>SUM(J75:K75)</f>
        <v>1</v>
      </c>
      <c r="M71" s="243"/>
      <c r="N71" s="243"/>
      <c r="O71" s="244">
        <f>SUM(M75:N75)</f>
        <v>1</v>
      </c>
      <c r="P71" s="245">
        <f>F71+I71+L71+O71</f>
        <v>10</v>
      </c>
      <c r="Q71" s="236"/>
      <c r="R71" s="236"/>
      <c r="S71" s="236"/>
    </row>
    <row r="72" spans="1:19" ht="15.75" thickBot="1">
      <c r="A72" s="236"/>
      <c r="B72" s="237"/>
      <c r="C72" s="247" t="s">
        <v>105</v>
      </c>
      <c r="D72" s="248"/>
      <c r="E72" s="249"/>
      <c r="F72" s="250">
        <f>SUM(F70:F71)</f>
        <v>8</v>
      </c>
      <c r="G72" s="251"/>
      <c r="H72" s="252"/>
      <c r="I72" s="250">
        <f>SUM(I70:I71)</f>
        <v>9</v>
      </c>
      <c r="J72" s="251"/>
      <c r="K72" s="252"/>
      <c r="L72" s="250">
        <f>SUM(L70:L71)</f>
        <v>1</v>
      </c>
      <c r="M72" s="251"/>
      <c r="N72" s="252"/>
      <c r="O72" s="250">
        <f>SUM(O70:O71)</f>
        <v>1</v>
      </c>
      <c r="P72" s="253">
        <f>F72+I72+L72+O72</f>
        <v>19</v>
      </c>
      <c r="Q72" s="236"/>
      <c r="R72" s="236"/>
      <c r="S72" s="236"/>
    </row>
    <row r="73" spans="1:19" ht="15" thickTop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" hidden="1">
      <c r="A74" s="254"/>
      <c r="B74" s="254"/>
      <c r="C74" s="254"/>
      <c r="D74" s="255">
        <f>COUNTIF(F8:F57,"F")</f>
        <v>6</v>
      </c>
      <c r="E74" s="256">
        <f>COUNTIF(F8:F57,"F(Z)")</f>
        <v>0</v>
      </c>
      <c r="F74" s="254"/>
      <c r="G74" s="257">
        <f>COUNTIF(I8:I57,"F")</f>
        <v>3</v>
      </c>
      <c r="H74" s="258">
        <f>COUNTIF(I8:I57,"F(Z)")</f>
        <v>0</v>
      </c>
      <c r="I74" s="254"/>
      <c r="J74" s="257">
        <f>COUNTIF(L8:L57,"F")</f>
        <v>0</v>
      </c>
      <c r="K74" s="258">
        <f>COUNTIF(L8:L57,"F(Z)")</f>
        <v>0</v>
      </c>
      <c r="L74" s="254"/>
      <c r="M74" s="257">
        <f>COUNTIF(O8:O57,"F")</f>
        <v>0</v>
      </c>
      <c r="N74" s="258">
        <f>COUNTIF(O8:O57,"F(Z)")</f>
        <v>0</v>
      </c>
      <c r="O74" s="254"/>
      <c r="P74" s="254"/>
      <c r="Q74" s="254"/>
      <c r="R74" s="254"/>
      <c r="S74" s="254"/>
    </row>
    <row r="75" spans="1:19" ht="15" hidden="1">
      <c r="A75" s="254"/>
      <c r="B75" s="254"/>
      <c r="C75" s="254"/>
      <c r="D75" s="259">
        <f>COUNTIF(F8:F57,"V")</f>
        <v>2</v>
      </c>
      <c r="E75" s="260">
        <f>COUNTIF(F8:F57,"V(Z)")</f>
        <v>0</v>
      </c>
      <c r="F75" s="254"/>
      <c r="G75" s="261">
        <f>COUNTIF(I8:I57,"V")</f>
        <v>1</v>
      </c>
      <c r="H75" s="262">
        <f>COUNTIF(I8:I57,"V(Z)")</f>
        <v>5</v>
      </c>
      <c r="I75" s="254"/>
      <c r="J75" s="261">
        <f>COUNTIF(L8:L57,"V")</f>
        <v>0</v>
      </c>
      <c r="K75" s="262">
        <f>COUNTIF(L8:L57,"V(Z)")</f>
        <v>1</v>
      </c>
      <c r="L75" s="254"/>
      <c r="M75" s="261">
        <f>COUNTIF(O8:O57,"V")</f>
        <v>1</v>
      </c>
      <c r="N75" s="262">
        <f>COUNTIF(O8:O57,"V(Z)")</f>
        <v>0</v>
      </c>
      <c r="O75" s="254"/>
      <c r="P75" s="254"/>
      <c r="Q75" s="254"/>
      <c r="R75" s="254"/>
      <c r="S75" s="254"/>
    </row>
    <row r="76" spans="1:19" ht="14.25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</row>
    <row r="77" spans="1:19" ht="18">
      <c r="A77" s="263"/>
      <c r="B77" s="264"/>
      <c r="C77" s="265" t="s">
        <v>106</v>
      </c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3"/>
      <c r="R77" s="263"/>
      <c r="S77" s="263"/>
    </row>
    <row r="78" spans="1:19" ht="16.5">
      <c r="A78" s="254"/>
      <c r="B78" s="266"/>
      <c r="C78" s="407" t="s">
        <v>107</v>
      </c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254"/>
      <c r="R78" s="254"/>
      <c r="S78" s="254"/>
    </row>
    <row r="79" spans="1:19" ht="16.5">
      <c r="A79" s="254"/>
      <c r="B79" s="266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254"/>
      <c r="R79" s="254"/>
      <c r="S79" s="254"/>
    </row>
  </sheetData>
  <sheetProtection/>
  <mergeCells count="21">
    <mergeCell ref="C79:P79"/>
    <mergeCell ref="C24:C25"/>
    <mergeCell ref="A59:S59"/>
    <mergeCell ref="A60:A67"/>
    <mergeCell ref="B68:S68"/>
    <mergeCell ref="R4:R6"/>
    <mergeCell ref="S4:S6"/>
    <mergeCell ref="D5:F5"/>
    <mergeCell ref="G5:I5"/>
    <mergeCell ref="J5:L5"/>
    <mergeCell ref="C78:P78"/>
    <mergeCell ref="Q4:Q6"/>
    <mergeCell ref="M5:O5"/>
    <mergeCell ref="C4:C5"/>
    <mergeCell ref="D4:O4"/>
    <mergeCell ref="P4:P6"/>
    <mergeCell ref="A1:S1"/>
    <mergeCell ref="A2:S2"/>
    <mergeCell ref="A3:S3"/>
    <mergeCell ref="A4:A6"/>
    <mergeCell ref="B4:B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8"/>
  <headerFooter alignWithMargins="0">
    <oddHeader>&amp;L&amp;"Arial,Félkövér"&amp;12Zrínyi Miklós Nemzetvédelmi Egyetem
   &amp;U Bolyai János Katonai Műszaki Kar&amp;R&amp;14 3.2b. sz. melléklet a Védelmi vezetéstechnikai rendszerszervező mesterképzési szak tantervéhez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zoomScale="75" zoomScaleNormal="75" zoomScalePageLayoutView="0" workbookViewId="0" topLeftCell="A61">
      <selection activeCell="O17" sqref="O17"/>
    </sheetView>
  </sheetViews>
  <sheetFormatPr defaultColWidth="8.8515625" defaultRowHeight="12.75"/>
  <cols>
    <col min="1" max="1" width="14.421875" style="0" customWidth="1"/>
    <col min="2" max="2" width="6.7109375" style="0" customWidth="1"/>
    <col min="3" max="3" width="71.28125" style="0" customWidth="1"/>
    <col min="4" max="15" width="5.8515625" style="0" customWidth="1"/>
    <col min="16" max="16" width="7.421875" style="0" customWidth="1"/>
    <col min="17" max="17" width="7.7109375" style="0" customWidth="1"/>
  </cols>
  <sheetData>
    <row r="1" spans="1:19" ht="18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.75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6.5" thickBot="1">
      <c r="A3" s="396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4.25" thickBot="1" thickTop="1">
      <c r="A4" s="397" t="s">
        <v>3</v>
      </c>
      <c r="B4" s="400" t="s">
        <v>4</v>
      </c>
      <c r="C4" s="388" t="s">
        <v>5</v>
      </c>
      <c r="D4" s="390" t="s">
        <v>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 t="s">
        <v>7</v>
      </c>
      <c r="Q4" s="383" t="s">
        <v>8</v>
      </c>
      <c r="R4" s="383" t="s">
        <v>9</v>
      </c>
      <c r="S4" s="403" t="s">
        <v>10</v>
      </c>
    </row>
    <row r="5" spans="1:19" ht="27" customHeight="1" thickBot="1">
      <c r="A5" s="398"/>
      <c r="B5" s="401"/>
      <c r="C5" s="389"/>
      <c r="D5" s="406" t="s">
        <v>11</v>
      </c>
      <c r="E5" s="406"/>
      <c r="F5" s="406"/>
      <c r="G5" s="406" t="s">
        <v>12</v>
      </c>
      <c r="H5" s="406"/>
      <c r="I5" s="406"/>
      <c r="J5" s="406" t="s">
        <v>13</v>
      </c>
      <c r="K5" s="406"/>
      <c r="L5" s="406"/>
      <c r="M5" s="422" t="s">
        <v>14</v>
      </c>
      <c r="N5" s="423"/>
      <c r="O5" s="423"/>
      <c r="P5" s="393"/>
      <c r="Q5" s="384"/>
      <c r="R5" s="384"/>
      <c r="S5" s="404"/>
    </row>
    <row r="6" spans="1:21" ht="86.25" thickBot="1">
      <c r="A6" s="399"/>
      <c r="B6" s="402"/>
      <c r="C6" s="1" t="s">
        <v>15</v>
      </c>
      <c r="D6" s="2" t="s">
        <v>16</v>
      </c>
      <c r="E6" s="3" t="s">
        <v>17</v>
      </c>
      <c r="F6" s="4" t="s">
        <v>18</v>
      </c>
      <c r="G6" s="2" t="s">
        <v>16</v>
      </c>
      <c r="H6" s="5" t="s">
        <v>17</v>
      </c>
      <c r="I6" s="6" t="s">
        <v>18</v>
      </c>
      <c r="J6" s="2" t="s">
        <v>16</v>
      </c>
      <c r="K6" s="5" t="s">
        <v>17</v>
      </c>
      <c r="L6" s="6" t="s">
        <v>18</v>
      </c>
      <c r="M6" s="7" t="s">
        <v>16</v>
      </c>
      <c r="N6" s="8" t="s">
        <v>17</v>
      </c>
      <c r="O6" s="9" t="s">
        <v>18</v>
      </c>
      <c r="P6" s="394"/>
      <c r="Q6" s="385"/>
      <c r="R6" s="385"/>
      <c r="S6" s="405"/>
      <c r="T6" s="10" t="s">
        <v>19</v>
      </c>
      <c r="U6" s="10" t="s">
        <v>20</v>
      </c>
    </row>
    <row r="7" spans="1:19" ht="15">
      <c r="A7" s="11" t="s">
        <v>11</v>
      </c>
      <c r="B7" s="12"/>
      <c r="C7" s="13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14"/>
      <c r="N7" s="14"/>
      <c r="O7" s="14"/>
      <c r="P7" s="12"/>
      <c r="Q7" s="12"/>
      <c r="R7" s="12"/>
      <c r="S7" s="15"/>
    </row>
    <row r="8" spans="1:19" ht="15">
      <c r="A8" s="16" t="s">
        <v>22</v>
      </c>
      <c r="B8" s="17" t="s">
        <v>23</v>
      </c>
      <c r="C8" s="18" t="s">
        <v>24</v>
      </c>
      <c r="D8" s="17">
        <v>14</v>
      </c>
      <c r="E8" s="19">
        <v>4</v>
      </c>
      <c r="F8" s="20" t="s">
        <v>25</v>
      </c>
      <c r="G8" s="21"/>
      <c r="H8" s="21"/>
      <c r="I8" s="22"/>
      <c r="J8" s="21"/>
      <c r="K8" s="21"/>
      <c r="L8" s="22"/>
      <c r="M8" s="23"/>
      <c r="N8" s="23"/>
      <c r="O8" s="23"/>
      <c r="P8" s="24">
        <f aca="true" t="shared" si="0" ref="P8:Q14">D8+G8+J8+M8</f>
        <v>14</v>
      </c>
      <c r="Q8" s="25">
        <f t="shared" si="0"/>
        <v>4</v>
      </c>
      <c r="R8" s="24">
        <f aca="true" t="shared" si="1" ref="R8:R14">Q8*30</f>
        <v>120</v>
      </c>
      <c r="S8" s="26"/>
    </row>
    <row r="9" spans="1:19" ht="15">
      <c r="A9" s="16" t="s">
        <v>26</v>
      </c>
      <c r="B9" s="27" t="s">
        <v>23</v>
      </c>
      <c r="C9" s="28" t="s">
        <v>27</v>
      </c>
      <c r="D9" s="27">
        <v>8</v>
      </c>
      <c r="E9" s="29">
        <v>2</v>
      </c>
      <c r="F9" s="30" t="s">
        <v>28</v>
      </c>
      <c r="G9" s="21"/>
      <c r="H9" s="21"/>
      <c r="I9" s="22"/>
      <c r="J9" s="21"/>
      <c r="K9" s="21"/>
      <c r="L9" s="22"/>
      <c r="M9" s="23"/>
      <c r="N9" s="23"/>
      <c r="O9" s="23"/>
      <c r="P9" s="24">
        <f t="shared" si="0"/>
        <v>8</v>
      </c>
      <c r="Q9" s="25">
        <f t="shared" si="0"/>
        <v>2</v>
      </c>
      <c r="R9" s="24">
        <f t="shared" si="1"/>
        <v>60</v>
      </c>
      <c r="S9" s="26"/>
    </row>
    <row r="10" spans="1:19" ht="15">
      <c r="A10" s="16" t="s">
        <v>29</v>
      </c>
      <c r="B10" s="27" t="s">
        <v>23</v>
      </c>
      <c r="C10" s="28" t="s">
        <v>30</v>
      </c>
      <c r="D10" s="27">
        <v>22</v>
      </c>
      <c r="E10" s="29">
        <v>6</v>
      </c>
      <c r="F10" s="30" t="s">
        <v>25</v>
      </c>
      <c r="G10" s="21"/>
      <c r="H10" s="21"/>
      <c r="I10" s="22"/>
      <c r="J10" s="21"/>
      <c r="K10" s="21"/>
      <c r="L10" s="22"/>
      <c r="M10" s="23"/>
      <c r="N10" s="23"/>
      <c r="O10" s="23"/>
      <c r="P10" s="24">
        <f t="shared" si="0"/>
        <v>22</v>
      </c>
      <c r="Q10" s="25">
        <f t="shared" si="0"/>
        <v>6</v>
      </c>
      <c r="R10" s="24">
        <f t="shared" si="1"/>
        <v>180</v>
      </c>
      <c r="S10" s="26"/>
    </row>
    <row r="11" spans="1:19" ht="15">
      <c r="A11" s="31" t="s">
        <v>31</v>
      </c>
      <c r="B11" s="27" t="s">
        <v>23</v>
      </c>
      <c r="C11" s="28" t="s">
        <v>32</v>
      </c>
      <c r="D11" s="27">
        <v>12</v>
      </c>
      <c r="E11" s="29">
        <v>3</v>
      </c>
      <c r="F11" s="30" t="s">
        <v>25</v>
      </c>
      <c r="G11" s="21"/>
      <c r="H11" s="21"/>
      <c r="I11" s="22"/>
      <c r="J11" s="21"/>
      <c r="K11" s="21"/>
      <c r="L11" s="22"/>
      <c r="M11" s="23"/>
      <c r="N11" s="23"/>
      <c r="O11" s="23"/>
      <c r="P11" s="24">
        <f t="shared" si="0"/>
        <v>12</v>
      </c>
      <c r="Q11" s="25">
        <f t="shared" si="0"/>
        <v>3</v>
      </c>
      <c r="R11" s="24">
        <f t="shared" si="1"/>
        <v>90</v>
      </c>
      <c r="S11" s="26"/>
    </row>
    <row r="12" spans="1:19" ht="15">
      <c r="A12" s="16" t="s">
        <v>33</v>
      </c>
      <c r="B12" s="27" t="s">
        <v>23</v>
      </c>
      <c r="C12" s="28" t="s">
        <v>34</v>
      </c>
      <c r="D12" s="27">
        <v>18</v>
      </c>
      <c r="E12" s="29">
        <v>5</v>
      </c>
      <c r="F12" s="30" t="s">
        <v>35</v>
      </c>
      <c r="G12" s="21"/>
      <c r="H12" s="21"/>
      <c r="I12" s="22"/>
      <c r="J12" s="21"/>
      <c r="K12" s="21"/>
      <c r="L12" s="22"/>
      <c r="M12" s="23"/>
      <c r="N12" s="23"/>
      <c r="O12" s="23"/>
      <c r="P12" s="24">
        <f t="shared" si="0"/>
        <v>18</v>
      </c>
      <c r="Q12" s="25">
        <f t="shared" si="0"/>
        <v>5</v>
      </c>
      <c r="R12" s="24">
        <f t="shared" si="1"/>
        <v>150</v>
      </c>
      <c r="S12" s="26"/>
    </row>
    <row r="13" spans="1:19" ht="15">
      <c r="A13" s="32"/>
      <c r="B13" s="33"/>
      <c r="C13" s="34"/>
      <c r="D13" s="21"/>
      <c r="E13" s="21"/>
      <c r="F13" s="35"/>
      <c r="G13" s="21"/>
      <c r="H13" s="21"/>
      <c r="I13" s="35"/>
      <c r="J13" s="21"/>
      <c r="K13" s="21"/>
      <c r="L13" s="22"/>
      <c r="M13" s="23"/>
      <c r="N13" s="23"/>
      <c r="O13" s="23"/>
      <c r="P13" s="24">
        <f t="shared" si="0"/>
        <v>0</v>
      </c>
      <c r="Q13" s="25">
        <f t="shared" si="0"/>
        <v>0</v>
      </c>
      <c r="R13" s="24">
        <f t="shared" si="1"/>
        <v>0</v>
      </c>
      <c r="S13" s="26"/>
    </row>
    <row r="14" spans="1:19" ht="15">
      <c r="A14" s="32"/>
      <c r="B14" s="33"/>
      <c r="C14" s="34"/>
      <c r="D14" s="21"/>
      <c r="E14" s="21"/>
      <c r="F14" s="22"/>
      <c r="G14" s="21"/>
      <c r="H14" s="21"/>
      <c r="I14" s="22"/>
      <c r="J14" s="21"/>
      <c r="K14" s="21"/>
      <c r="L14" s="22"/>
      <c r="M14" s="23"/>
      <c r="N14" s="23"/>
      <c r="O14" s="23"/>
      <c r="P14" s="24">
        <f t="shared" si="0"/>
        <v>0</v>
      </c>
      <c r="Q14" s="25">
        <f t="shared" si="0"/>
        <v>0</v>
      </c>
      <c r="R14" s="24">
        <f t="shared" si="1"/>
        <v>0</v>
      </c>
      <c r="S14" s="26"/>
    </row>
    <row r="15" spans="1:19" ht="15">
      <c r="A15" s="36"/>
      <c r="B15" s="37"/>
      <c r="C15" s="38" t="s">
        <v>36</v>
      </c>
      <c r="D15" s="39">
        <f>SUM(D8:D14)</f>
        <v>74</v>
      </c>
      <c r="E15" s="39"/>
      <c r="F15" s="40"/>
      <c r="G15" s="39">
        <f>SUM(G8:G14)</f>
        <v>0</v>
      </c>
      <c r="H15" s="39"/>
      <c r="I15" s="40"/>
      <c r="J15" s="39">
        <f>SUM(J8:J14)</f>
        <v>0</v>
      </c>
      <c r="K15" s="39"/>
      <c r="L15" s="40"/>
      <c r="M15" s="41">
        <f>SUM(M8:M14)</f>
        <v>0</v>
      </c>
      <c r="N15" s="41"/>
      <c r="O15" s="42"/>
      <c r="P15" s="43">
        <f>SUM(P8:P14)</f>
        <v>74</v>
      </c>
      <c r="Q15" s="40"/>
      <c r="R15" s="44">
        <f>SUM(R8:R14)</f>
        <v>600</v>
      </c>
      <c r="S15" s="45">
        <f>SUM(S8:S14)</f>
        <v>0</v>
      </c>
    </row>
    <row r="16" spans="1:19" ht="15.75" thickBot="1">
      <c r="A16" s="46"/>
      <c r="B16" s="47"/>
      <c r="C16" s="48" t="s">
        <v>37</v>
      </c>
      <c r="D16" s="49"/>
      <c r="E16" s="50">
        <f>SUM(E8:E14)</f>
        <v>20</v>
      </c>
      <c r="F16" s="49"/>
      <c r="G16" s="49"/>
      <c r="H16" s="50">
        <f>SUM(H8:H14)</f>
        <v>0</v>
      </c>
      <c r="I16" s="49"/>
      <c r="J16" s="49"/>
      <c r="K16" s="50">
        <f>SUM(K8:K14)</f>
        <v>0</v>
      </c>
      <c r="L16" s="49"/>
      <c r="M16" s="51"/>
      <c r="N16" s="52">
        <f>SUM(N8:N14)</f>
        <v>0</v>
      </c>
      <c r="O16" s="51"/>
      <c r="P16" s="53"/>
      <c r="Q16" s="54">
        <f>SUM(Q8:Q14)</f>
        <v>20</v>
      </c>
      <c r="R16" s="55"/>
      <c r="S16" s="56"/>
    </row>
    <row r="17" spans="1:19" ht="15">
      <c r="A17" s="57" t="s">
        <v>12</v>
      </c>
      <c r="B17" s="58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2"/>
      <c r="Q17" s="60"/>
      <c r="R17" s="60"/>
      <c r="S17" s="63"/>
    </row>
    <row r="18" spans="1:19" ht="14.25">
      <c r="A18" s="64" t="s">
        <v>39</v>
      </c>
      <c r="B18" s="17" t="s">
        <v>23</v>
      </c>
      <c r="C18" s="18" t="s">
        <v>40</v>
      </c>
      <c r="D18" s="17">
        <v>6</v>
      </c>
      <c r="E18" s="19">
        <v>2</v>
      </c>
      <c r="F18" s="20" t="s">
        <v>25</v>
      </c>
      <c r="G18" s="65"/>
      <c r="H18" s="65"/>
      <c r="I18" s="65"/>
      <c r="J18" s="65"/>
      <c r="K18" s="65"/>
      <c r="L18" s="65"/>
      <c r="M18" s="23"/>
      <c r="N18" s="23"/>
      <c r="O18" s="23"/>
      <c r="P18" s="24">
        <f aca="true" t="shared" si="2" ref="P18:Q21">D18+G18+J18+M18</f>
        <v>6</v>
      </c>
      <c r="Q18" s="25">
        <f t="shared" si="2"/>
        <v>2</v>
      </c>
      <c r="R18" s="24">
        <f>Q18*30</f>
        <v>60</v>
      </c>
      <c r="S18" s="26"/>
    </row>
    <row r="19" spans="1:19" ht="14.25">
      <c r="A19" s="31" t="s">
        <v>41</v>
      </c>
      <c r="B19" s="27" t="s">
        <v>23</v>
      </c>
      <c r="C19" s="28" t="s">
        <v>42</v>
      </c>
      <c r="D19" s="27">
        <v>16</v>
      </c>
      <c r="E19" s="29">
        <v>4</v>
      </c>
      <c r="F19" s="30" t="s">
        <v>35</v>
      </c>
      <c r="G19" s="65"/>
      <c r="H19" s="65"/>
      <c r="I19" s="65"/>
      <c r="J19" s="65"/>
      <c r="K19" s="65"/>
      <c r="L19" s="65"/>
      <c r="M19" s="23"/>
      <c r="N19" s="23"/>
      <c r="O19" s="23"/>
      <c r="P19" s="24">
        <f t="shared" si="2"/>
        <v>16</v>
      </c>
      <c r="Q19" s="25">
        <f t="shared" si="2"/>
        <v>4</v>
      </c>
      <c r="R19" s="24">
        <f>Q19*30</f>
        <v>120</v>
      </c>
      <c r="S19" s="26"/>
    </row>
    <row r="20" spans="1:19" ht="14.25">
      <c r="A20" s="31" t="s">
        <v>43</v>
      </c>
      <c r="B20" s="27" t="s">
        <v>23</v>
      </c>
      <c r="C20" s="28" t="s">
        <v>44</v>
      </c>
      <c r="D20" s="27">
        <v>6</v>
      </c>
      <c r="E20" s="29">
        <v>2</v>
      </c>
      <c r="F20" s="30" t="s">
        <v>25</v>
      </c>
      <c r="G20" s="65"/>
      <c r="H20" s="65"/>
      <c r="I20" s="65"/>
      <c r="J20" s="65"/>
      <c r="K20" s="65"/>
      <c r="L20" s="65"/>
      <c r="M20" s="23"/>
      <c r="N20" s="23"/>
      <c r="O20" s="23"/>
      <c r="P20" s="24">
        <f t="shared" si="2"/>
        <v>6</v>
      </c>
      <c r="Q20" s="25">
        <f t="shared" si="2"/>
        <v>2</v>
      </c>
      <c r="R20" s="24">
        <f>Q20*30</f>
        <v>60</v>
      </c>
      <c r="S20" s="26"/>
    </row>
    <row r="21" spans="1:19" ht="14.25">
      <c r="A21" s="66" t="s">
        <v>45</v>
      </c>
      <c r="B21" s="27" t="s">
        <v>23</v>
      </c>
      <c r="C21" s="67" t="s">
        <v>46</v>
      </c>
      <c r="D21" s="27">
        <v>8</v>
      </c>
      <c r="E21" s="29">
        <v>2</v>
      </c>
      <c r="F21" s="30" t="s">
        <v>25</v>
      </c>
      <c r="G21" s="65"/>
      <c r="H21" s="65"/>
      <c r="I21" s="68"/>
      <c r="J21" s="65"/>
      <c r="K21" s="65"/>
      <c r="L21" s="65"/>
      <c r="M21" s="23"/>
      <c r="N21" s="23"/>
      <c r="O21" s="23"/>
      <c r="P21" s="24">
        <f t="shared" si="2"/>
        <v>8</v>
      </c>
      <c r="Q21" s="25">
        <f t="shared" si="2"/>
        <v>2</v>
      </c>
      <c r="R21" s="24">
        <f>Q21*30</f>
        <v>60</v>
      </c>
      <c r="S21" s="26"/>
    </row>
    <row r="22" spans="1:19" ht="15">
      <c r="A22" s="36"/>
      <c r="B22" s="37"/>
      <c r="C22" s="38" t="s">
        <v>47</v>
      </c>
      <c r="D22" s="69">
        <f>SUM(D18:D21)</f>
        <v>36</v>
      </c>
      <c r="E22" s="40"/>
      <c r="F22" s="37"/>
      <c r="G22" s="69">
        <f>SUM(G18:G21)</f>
        <v>0</v>
      </c>
      <c r="H22" s="40"/>
      <c r="I22" s="37"/>
      <c r="J22" s="69">
        <f>SUM(J18:J21)</f>
        <v>0</v>
      </c>
      <c r="K22" s="40"/>
      <c r="L22" s="37"/>
      <c r="M22" s="70">
        <f>SUM(M18:M21)</f>
        <v>0</v>
      </c>
      <c r="N22" s="42"/>
      <c r="O22" s="23"/>
      <c r="P22" s="69">
        <f>SUM(P18:P21)</f>
        <v>36</v>
      </c>
      <c r="Q22" s="40"/>
      <c r="R22" s="71">
        <f>SUM(R18:R21)</f>
        <v>300</v>
      </c>
      <c r="S22" s="72">
        <f>SUM(S18:S21)</f>
        <v>0</v>
      </c>
    </row>
    <row r="23" spans="1:19" ht="15.75" thickBot="1">
      <c r="A23" s="46"/>
      <c r="B23" s="47"/>
      <c r="C23" s="48" t="s">
        <v>48</v>
      </c>
      <c r="D23" s="49"/>
      <c r="E23" s="73">
        <f>SUM(E18:E21)</f>
        <v>10</v>
      </c>
      <c r="F23" s="47"/>
      <c r="G23" s="49"/>
      <c r="H23" s="73">
        <f>SUM(H18:H21)</f>
        <v>0</v>
      </c>
      <c r="I23" s="47"/>
      <c r="J23" s="49"/>
      <c r="K23" s="73">
        <f>SUM(K18:K21)</f>
        <v>0</v>
      </c>
      <c r="L23" s="47"/>
      <c r="M23" s="51"/>
      <c r="N23" s="74">
        <f>SUM(N18:N21)</f>
        <v>0</v>
      </c>
      <c r="O23" s="75"/>
      <c r="P23" s="53"/>
      <c r="Q23" s="73">
        <f>SUM(Q18:Q21)</f>
        <v>10</v>
      </c>
      <c r="R23" s="49"/>
      <c r="S23" s="76"/>
    </row>
    <row r="24" spans="1:19" ht="15">
      <c r="A24" s="77"/>
      <c r="B24" s="78"/>
      <c r="C24" s="409" t="s">
        <v>49</v>
      </c>
      <c r="D24" s="79">
        <f>D15+D22</f>
        <v>110</v>
      </c>
      <c r="E24" s="80"/>
      <c r="F24" s="81"/>
      <c r="G24" s="79">
        <f>G15+G22</f>
        <v>0</v>
      </c>
      <c r="H24" s="80"/>
      <c r="I24" s="81"/>
      <c r="J24" s="79">
        <f>J15+J22</f>
        <v>0</v>
      </c>
      <c r="K24" s="80"/>
      <c r="L24" s="81"/>
      <c r="M24" s="82">
        <f>M15+M22</f>
        <v>0</v>
      </c>
      <c r="N24" s="83"/>
      <c r="O24" s="14"/>
      <c r="P24" s="79">
        <f>P15+P22</f>
        <v>110</v>
      </c>
      <c r="Q24" s="80"/>
      <c r="R24" s="79">
        <f>R15+R22</f>
        <v>900</v>
      </c>
      <c r="S24" s="84">
        <f>S15+S22</f>
        <v>0</v>
      </c>
    </row>
    <row r="25" spans="1:19" ht="15.75" thickBot="1">
      <c r="A25" s="85"/>
      <c r="B25" s="86"/>
      <c r="C25" s="410"/>
      <c r="D25" s="49"/>
      <c r="E25" s="50">
        <f>E16+E23</f>
        <v>30</v>
      </c>
      <c r="F25" s="47"/>
      <c r="G25" s="49"/>
      <c r="H25" s="50">
        <f>H16+H23</f>
        <v>0</v>
      </c>
      <c r="I25" s="47"/>
      <c r="J25" s="49"/>
      <c r="K25" s="50">
        <f>K16+K23</f>
        <v>0</v>
      </c>
      <c r="L25" s="47"/>
      <c r="M25" s="51"/>
      <c r="N25" s="52">
        <f>N16+N23</f>
        <v>0</v>
      </c>
      <c r="O25" s="75"/>
      <c r="P25" s="49"/>
      <c r="Q25" s="50">
        <f>Q16+Q23</f>
        <v>30</v>
      </c>
      <c r="R25" s="49"/>
      <c r="S25" s="76"/>
    </row>
    <row r="26" spans="1:19" ht="15">
      <c r="A26" s="57" t="s">
        <v>13</v>
      </c>
      <c r="B26" s="60"/>
      <c r="C26" s="59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1"/>
      <c r="O26" s="61"/>
      <c r="P26" s="60"/>
      <c r="Q26" s="60"/>
      <c r="R26" s="60"/>
      <c r="S26" s="63"/>
    </row>
    <row r="27" spans="1:19" ht="14.25">
      <c r="A27" s="16" t="s">
        <v>51</v>
      </c>
      <c r="B27" s="87" t="s">
        <v>23</v>
      </c>
      <c r="C27" s="88" t="s">
        <v>52</v>
      </c>
      <c r="D27" s="89"/>
      <c r="E27" s="89"/>
      <c r="F27" s="89"/>
      <c r="G27" s="89">
        <v>7</v>
      </c>
      <c r="H27" s="89">
        <v>2</v>
      </c>
      <c r="I27" s="89" t="s">
        <v>25</v>
      </c>
      <c r="J27" s="89"/>
      <c r="K27" s="89"/>
      <c r="L27" s="89"/>
      <c r="M27" s="90"/>
      <c r="N27" s="90"/>
      <c r="O27" s="90"/>
      <c r="P27" s="24">
        <f aca="true" t="shared" si="3" ref="P27:Q34">D27+G27+J27+M27</f>
        <v>7</v>
      </c>
      <c r="Q27" s="25">
        <f t="shared" si="3"/>
        <v>2</v>
      </c>
      <c r="R27" s="24">
        <f aca="true" t="shared" si="4" ref="R27:R34">Q27*30</f>
        <v>60</v>
      </c>
      <c r="S27" s="91"/>
    </row>
    <row r="28" spans="1:19" ht="14.25">
      <c r="A28" s="16" t="s">
        <v>53</v>
      </c>
      <c r="B28" s="87" t="s">
        <v>23</v>
      </c>
      <c r="C28" s="88" t="s">
        <v>54</v>
      </c>
      <c r="D28" s="89"/>
      <c r="E28" s="89"/>
      <c r="F28" s="89"/>
      <c r="G28" s="89">
        <v>11</v>
      </c>
      <c r="H28" s="89">
        <v>3</v>
      </c>
      <c r="I28" s="89" t="s">
        <v>55</v>
      </c>
      <c r="J28" s="89"/>
      <c r="K28" s="89"/>
      <c r="L28" s="89"/>
      <c r="M28" s="90"/>
      <c r="N28" s="90"/>
      <c r="O28" s="90"/>
      <c r="P28" s="24">
        <f t="shared" si="3"/>
        <v>11</v>
      </c>
      <c r="Q28" s="25">
        <f t="shared" si="3"/>
        <v>3</v>
      </c>
      <c r="R28" s="24">
        <f t="shared" si="4"/>
        <v>90</v>
      </c>
      <c r="S28" s="91"/>
    </row>
    <row r="29" spans="1:19" ht="14.25">
      <c r="A29" s="66" t="s">
        <v>56</v>
      </c>
      <c r="B29" s="87" t="s">
        <v>23</v>
      </c>
      <c r="C29" s="92" t="s">
        <v>57</v>
      </c>
      <c r="D29" s="89"/>
      <c r="E29" s="89"/>
      <c r="F29" s="89"/>
      <c r="G29" s="89">
        <v>7</v>
      </c>
      <c r="H29" s="89">
        <v>2</v>
      </c>
      <c r="I29" s="89" t="s">
        <v>25</v>
      </c>
      <c r="J29" s="89"/>
      <c r="K29" s="89"/>
      <c r="L29" s="89"/>
      <c r="M29" s="90"/>
      <c r="N29" s="90"/>
      <c r="O29" s="90"/>
      <c r="P29" s="24">
        <f t="shared" si="3"/>
        <v>7</v>
      </c>
      <c r="Q29" s="25">
        <f t="shared" si="3"/>
        <v>2</v>
      </c>
      <c r="R29" s="24">
        <f t="shared" si="4"/>
        <v>60</v>
      </c>
      <c r="S29" s="91"/>
    </row>
    <row r="30" spans="1:19" ht="14.25">
      <c r="A30" s="66" t="s">
        <v>58</v>
      </c>
      <c r="B30" s="87" t="s">
        <v>23</v>
      </c>
      <c r="C30" s="92" t="s">
        <v>59</v>
      </c>
      <c r="D30" s="93"/>
      <c r="E30" s="93"/>
      <c r="F30" s="93"/>
      <c r="G30" s="93">
        <v>11</v>
      </c>
      <c r="H30" s="93">
        <v>3</v>
      </c>
      <c r="I30" s="93" t="s">
        <v>55</v>
      </c>
      <c r="J30" s="93"/>
      <c r="K30" s="93"/>
      <c r="L30" s="93"/>
      <c r="M30" s="90"/>
      <c r="N30" s="90"/>
      <c r="O30" s="90"/>
      <c r="P30" s="24">
        <f t="shared" si="3"/>
        <v>11</v>
      </c>
      <c r="Q30" s="25">
        <f t="shared" si="3"/>
        <v>3</v>
      </c>
      <c r="R30" s="24">
        <f t="shared" si="4"/>
        <v>90</v>
      </c>
      <c r="S30" s="26"/>
    </row>
    <row r="31" spans="1:19" ht="14.25">
      <c r="A31" s="66" t="s">
        <v>60</v>
      </c>
      <c r="B31" s="87" t="s">
        <v>23</v>
      </c>
      <c r="C31" s="92" t="s">
        <v>61</v>
      </c>
      <c r="D31" s="93"/>
      <c r="E31" s="93"/>
      <c r="F31" s="93"/>
      <c r="G31" s="93">
        <v>15</v>
      </c>
      <c r="H31" s="93">
        <v>4</v>
      </c>
      <c r="I31" s="93" t="s">
        <v>55</v>
      </c>
      <c r="J31" s="93"/>
      <c r="K31" s="93"/>
      <c r="L31" s="93"/>
      <c r="M31" s="90"/>
      <c r="N31" s="90"/>
      <c r="O31" s="90"/>
      <c r="P31" s="24">
        <f t="shared" si="3"/>
        <v>15</v>
      </c>
      <c r="Q31" s="25">
        <f t="shared" si="3"/>
        <v>4</v>
      </c>
      <c r="R31" s="24">
        <f t="shared" si="4"/>
        <v>120</v>
      </c>
      <c r="S31" s="91"/>
    </row>
    <row r="32" spans="1:19" ht="14.25">
      <c r="A32" s="66" t="s">
        <v>62</v>
      </c>
      <c r="B32" s="87" t="s">
        <v>23</v>
      </c>
      <c r="C32" s="92" t="s">
        <v>63</v>
      </c>
      <c r="D32" s="93"/>
      <c r="E32" s="93"/>
      <c r="F32" s="93"/>
      <c r="G32" s="93">
        <v>6</v>
      </c>
      <c r="H32" s="93">
        <v>2</v>
      </c>
      <c r="I32" s="93" t="s">
        <v>25</v>
      </c>
      <c r="J32" s="93"/>
      <c r="K32" s="93"/>
      <c r="L32" s="93"/>
      <c r="M32" s="90"/>
      <c r="N32" s="90"/>
      <c r="O32" s="90"/>
      <c r="P32" s="24">
        <f t="shared" si="3"/>
        <v>6</v>
      </c>
      <c r="Q32" s="25">
        <f t="shared" si="3"/>
        <v>2</v>
      </c>
      <c r="R32" s="24">
        <f t="shared" si="4"/>
        <v>60</v>
      </c>
      <c r="S32" s="26"/>
    </row>
    <row r="33" spans="1:19" ht="14.25">
      <c r="A33" s="66" t="s">
        <v>64</v>
      </c>
      <c r="B33" s="87" t="s">
        <v>23</v>
      </c>
      <c r="C33" s="92" t="s">
        <v>65</v>
      </c>
      <c r="D33" s="93"/>
      <c r="E33" s="93"/>
      <c r="F33" s="93"/>
      <c r="G33" s="93">
        <v>15</v>
      </c>
      <c r="H33" s="93">
        <v>4</v>
      </c>
      <c r="I33" s="93" t="s">
        <v>55</v>
      </c>
      <c r="J33" s="93"/>
      <c r="K33" s="93"/>
      <c r="L33" s="93"/>
      <c r="M33" s="90"/>
      <c r="N33" s="90"/>
      <c r="O33" s="90"/>
      <c r="P33" s="24">
        <f t="shared" si="3"/>
        <v>15</v>
      </c>
      <c r="Q33" s="25">
        <f t="shared" si="3"/>
        <v>4</v>
      </c>
      <c r="R33" s="24">
        <f t="shared" si="4"/>
        <v>120</v>
      </c>
      <c r="S33" s="91"/>
    </row>
    <row r="34" spans="1:19" ht="14.25">
      <c r="A34" s="94"/>
      <c r="B34" s="95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24">
        <f t="shared" si="3"/>
        <v>0</v>
      </c>
      <c r="Q34" s="25">
        <f t="shared" si="3"/>
        <v>0</v>
      </c>
      <c r="R34" s="24">
        <f t="shared" si="4"/>
        <v>0</v>
      </c>
      <c r="S34" s="26"/>
    </row>
    <row r="35" spans="1:19" ht="15">
      <c r="A35" s="99"/>
      <c r="B35" s="100"/>
      <c r="C35" s="101" t="s">
        <v>66</v>
      </c>
      <c r="D35" s="102">
        <f>SUM(D27:D34)</f>
        <v>0</v>
      </c>
      <c r="E35" s="102"/>
      <c r="F35" s="103"/>
      <c r="G35" s="102">
        <f>SUM(G27:G34)</f>
        <v>72</v>
      </c>
      <c r="H35" s="102"/>
      <c r="I35" s="103"/>
      <c r="J35" s="102">
        <f>SUM(J27:J34)</f>
        <v>0</v>
      </c>
      <c r="K35" s="102"/>
      <c r="L35" s="103"/>
      <c r="M35" s="104">
        <f>SUM(M27:M34)</f>
        <v>0</v>
      </c>
      <c r="N35" s="98"/>
      <c r="O35" s="98"/>
      <c r="P35" s="39">
        <f>SUM(P27:P34)</f>
        <v>72</v>
      </c>
      <c r="Q35" s="71"/>
      <c r="R35" s="43">
        <f>SUM(R27:R34)</f>
        <v>600</v>
      </c>
      <c r="S35" s="105">
        <f>SUM(S27:S34)</f>
        <v>0</v>
      </c>
    </row>
    <row r="36" spans="1:19" ht="15.75" thickBot="1">
      <c r="A36" s="106"/>
      <c r="B36" s="107"/>
      <c r="C36" s="108" t="s">
        <v>67</v>
      </c>
      <c r="D36" s="109"/>
      <c r="E36" s="109">
        <f>SUM(E27:E34)</f>
        <v>0</v>
      </c>
      <c r="F36" s="110"/>
      <c r="G36" s="109"/>
      <c r="H36" s="109">
        <f>SUM(H27:H34)</f>
        <v>20</v>
      </c>
      <c r="I36" s="110"/>
      <c r="J36" s="109"/>
      <c r="K36" s="109">
        <f>SUM(K27:K34)</f>
        <v>0</v>
      </c>
      <c r="L36" s="110"/>
      <c r="M36" s="111"/>
      <c r="N36" s="112">
        <f>SUM(N27:N34)</f>
        <v>0</v>
      </c>
      <c r="O36" s="111"/>
      <c r="P36" s="113"/>
      <c r="Q36" s="114">
        <f>SUM(Q27:Q34)</f>
        <v>20</v>
      </c>
      <c r="R36" s="115"/>
      <c r="S36" s="116"/>
    </row>
    <row r="37" spans="1:19" ht="15" thickTop="1">
      <c r="A37" s="117" t="s">
        <v>68</v>
      </c>
      <c r="B37" s="118"/>
      <c r="C37" s="119" t="s">
        <v>69</v>
      </c>
      <c r="D37" s="120"/>
      <c r="E37" s="120"/>
      <c r="F37" s="120"/>
      <c r="G37" s="120"/>
      <c r="H37" s="120"/>
      <c r="I37" s="120"/>
      <c r="J37" s="120"/>
      <c r="K37" s="120"/>
      <c r="L37" s="120"/>
      <c r="M37" s="98"/>
      <c r="N37" s="98"/>
      <c r="O37" s="98"/>
      <c r="P37" s="121"/>
      <c r="Q37" s="121"/>
      <c r="R37" s="121"/>
      <c r="S37" s="122"/>
    </row>
    <row r="38" spans="1:19" ht="14.25">
      <c r="A38" s="123" t="s">
        <v>70</v>
      </c>
      <c r="B38" s="124" t="s">
        <v>71</v>
      </c>
      <c r="C38" s="125" t="s">
        <v>72</v>
      </c>
      <c r="D38" s="89"/>
      <c r="E38" s="89"/>
      <c r="F38" s="89"/>
      <c r="G38" s="89">
        <v>38</v>
      </c>
      <c r="H38" s="89">
        <v>10</v>
      </c>
      <c r="I38" s="89" t="s">
        <v>55</v>
      </c>
      <c r="J38" s="89"/>
      <c r="K38" s="89"/>
      <c r="L38" s="89"/>
      <c r="M38" s="90"/>
      <c r="N38" s="90"/>
      <c r="O38" s="90"/>
      <c r="P38" s="24">
        <f aca="true" t="shared" si="5" ref="P38:Q45">D38+G38+J38+M38</f>
        <v>38</v>
      </c>
      <c r="Q38" s="25">
        <f t="shared" si="5"/>
        <v>10</v>
      </c>
      <c r="R38" s="24">
        <f aca="true" t="shared" si="6" ref="R38:R45">Q38*30</f>
        <v>300</v>
      </c>
      <c r="S38" s="91"/>
    </row>
    <row r="39" spans="1:19" ht="14.25">
      <c r="A39" s="123" t="s">
        <v>73</v>
      </c>
      <c r="B39" s="124" t="s">
        <v>71</v>
      </c>
      <c r="C39" s="125" t="s">
        <v>74</v>
      </c>
      <c r="D39" s="89"/>
      <c r="E39" s="89"/>
      <c r="F39" s="89"/>
      <c r="G39" s="89"/>
      <c r="H39" s="89"/>
      <c r="I39" s="89"/>
      <c r="J39" s="89">
        <v>18</v>
      </c>
      <c r="K39" s="89">
        <v>5</v>
      </c>
      <c r="L39" s="89" t="s">
        <v>55</v>
      </c>
      <c r="M39" s="90"/>
      <c r="N39" s="90"/>
      <c r="O39" s="90"/>
      <c r="P39" s="24">
        <f t="shared" si="5"/>
        <v>18</v>
      </c>
      <c r="Q39" s="25">
        <f t="shared" si="5"/>
        <v>5</v>
      </c>
      <c r="R39" s="24">
        <f t="shared" si="6"/>
        <v>150</v>
      </c>
      <c r="S39" s="91"/>
    </row>
    <row r="40" spans="1:19" ht="14.25">
      <c r="A40" s="123" t="s">
        <v>75</v>
      </c>
      <c r="B40" s="124" t="s">
        <v>71</v>
      </c>
      <c r="C40" s="125" t="s">
        <v>76</v>
      </c>
      <c r="D40" s="89"/>
      <c r="E40" s="89"/>
      <c r="F40" s="89"/>
      <c r="G40" s="89"/>
      <c r="H40" s="89"/>
      <c r="I40" s="89"/>
      <c r="J40" s="89">
        <v>18</v>
      </c>
      <c r="K40" s="89">
        <v>5</v>
      </c>
      <c r="L40" s="89" t="s">
        <v>25</v>
      </c>
      <c r="M40" s="90"/>
      <c r="N40" s="90"/>
      <c r="O40" s="90"/>
      <c r="P40" s="24">
        <f t="shared" si="5"/>
        <v>18</v>
      </c>
      <c r="Q40" s="25">
        <f t="shared" si="5"/>
        <v>5</v>
      </c>
      <c r="R40" s="24">
        <f t="shared" si="6"/>
        <v>150</v>
      </c>
      <c r="S40" s="91"/>
    </row>
    <row r="41" spans="1:19" ht="14.25">
      <c r="A41" s="123" t="s">
        <v>77</v>
      </c>
      <c r="B41" s="124" t="s">
        <v>71</v>
      </c>
      <c r="C41" s="125" t="s">
        <v>78</v>
      </c>
      <c r="D41" s="89"/>
      <c r="E41" s="89"/>
      <c r="F41" s="89"/>
      <c r="G41" s="89"/>
      <c r="H41" s="89"/>
      <c r="I41" s="89"/>
      <c r="J41" s="89">
        <v>37</v>
      </c>
      <c r="K41" s="89">
        <v>10</v>
      </c>
      <c r="L41" s="89" t="s">
        <v>55</v>
      </c>
      <c r="M41" s="90"/>
      <c r="N41" s="90"/>
      <c r="O41" s="90"/>
      <c r="P41" s="24">
        <f t="shared" si="5"/>
        <v>37</v>
      </c>
      <c r="Q41" s="25">
        <f t="shared" si="5"/>
        <v>10</v>
      </c>
      <c r="R41" s="24">
        <f t="shared" si="6"/>
        <v>300</v>
      </c>
      <c r="S41" s="91"/>
    </row>
    <row r="42" spans="1:19" ht="14.25">
      <c r="A42" s="123" t="s">
        <v>79</v>
      </c>
      <c r="B42" s="124" t="s">
        <v>71</v>
      </c>
      <c r="C42" s="125" t="s">
        <v>80</v>
      </c>
      <c r="D42" s="89"/>
      <c r="E42" s="89"/>
      <c r="F42" s="89"/>
      <c r="G42" s="89"/>
      <c r="H42" s="89"/>
      <c r="I42" s="89"/>
      <c r="J42" s="89">
        <v>22</v>
      </c>
      <c r="K42" s="89">
        <v>6</v>
      </c>
      <c r="L42" s="89" t="s">
        <v>55</v>
      </c>
      <c r="M42" s="90"/>
      <c r="N42" s="90"/>
      <c r="O42" s="90"/>
      <c r="P42" s="24">
        <f t="shared" si="5"/>
        <v>22</v>
      </c>
      <c r="Q42" s="25">
        <f t="shared" si="5"/>
        <v>6</v>
      </c>
      <c r="R42" s="24">
        <f t="shared" si="6"/>
        <v>180</v>
      </c>
      <c r="S42" s="91"/>
    </row>
    <row r="43" spans="1:19" ht="14.25">
      <c r="A43" s="123" t="s">
        <v>81</v>
      </c>
      <c r="B43" s="124" t="s">
        <v>71</v>
      </c>
      <c r="C43" s="125" t="s">
        <v>82</v>
      </c>
      <c r="D43" s="126"/>
      <c r="E43" s="126"/>
      <c r="F43" s="126"/>
      <c r="G43" s="126"/>
      <c r="H43" s="89"/>
      <c r="I43" s="89"/>
      <c r="J43" s="89">
        <v>15</v>
      </c>
      <c r="K43" s="89">
        <v>4</v>
      </c>
      <c r="L43" s="89" t="s">
        <v>25</v>
      </c>
      <c r="M43" s="90"/>
      <c r="N43" s="90"/>
      <c r="O43" s="90"/>
      <c r="P43" s="24">
        <f t="shared" si="5"/>
        <v>15</v>
      </c>
      <c r="Q43" s="25">
        <f t="shared" si="5"/>
        <v>4</v>
      </c>
      <c r="R43" s="24">
        <f t="shared" si="6"/>
        <v>120</v>
      </c>
      <c r="S43" s="91"/>
    </row>
    <row r="44" spans="1:19" ht="14.25">
      <c r="A44" s="94"/>
      <c r="B44" s="127"/>
      <c r="C44" s="125"/>
      <c r="D44" s="127"/>
      <c r="E44" s="127"/>
      <c r="F44" s="127"/>
      <c r="G44" s="127"/>
      <c r="H44" s="127"/>
      <c r="I44" s="127"/>
      <c r="J44" s="127"/>
      <c r="K44" s="127"/>
      <c r="L44" s="127"/>
      <c r="M44" s="98"/>
      <c r="N44" s="98"/>
      <c r="O44" s="98"/>
      <c r="P44" s="24">
        <f t="shared" si="5"/>
        <v>0</v>
      </c>
      <c r="Q44" s="25">
        <f t="shared" si="5"/>
        <v>0</v>
      </c>
      <c r="R44" s="24">
        <f t="shared" si="6"/>
        <v>0</v>
      </c>
      <c r="S44" s="91"/>
    </row>
    <row r="45" spans="1:19" ht="14.25">
      <c r="A45" s="94"/>
      <c r="B45" s="97"/>
      <c r="C45" s="128"/>
      <c r="D45" s="129"/>
      <c r="E45" s="129"/>
      <c r="F45" s="97"/>
      <c r="G45" s="129"/>
      <c r="H45" s="129"/>
      <c r="I45" s="97"/>
      <c r="J45" s="129"/>
      <c r="K45" s="129"/>
      <c r="L45" s="97"/>
      <c r="M45" s="104"/>
      <c r="N45" s="98"/>
      <c r="O45" s="98"/>
      <c r="P45" s="24">
        <f t="shared" si="5"/>
        <v>0</v>
      </c>
      <c r="Q45" s="25">
        <f t="shared" si="5"/>
        <v>0</v>
      </c>
      <c r="R45" s="24">
        <f t="shared" si="6"/>
        <v>0</v>
      </c>
      <c r="S45" s="91"/>
    </row>
    <row r="46" spans="1:19" ht="15">
      <c r="A46" s="130"/>
      <c r="B46" s="131"/>
      <c r="C46" s="38" t="s">
        <v>83</v>
      </c>
      <c r="D46" s="69">
        <f>SUM(D38:D45)</f>
        <v>0</v>
      </c>
      <c r="E46" s="69"/>
      <c r="F46" s="132"/>
      <c r="G46" s="69">
        <f>SUM(G38:G45)</f>
        <v>38</v>
      </c>
      <c r="H46" s="69"/>
      <c r="I46" s="132"/>
      <c r="J46" s="69">
        <f>SUM(J38:J45)</f>
        <v>110</v>
      </c>
      <c r="K46" s="69"/>
      <c r="L46" s="132"/>
      <c r="M46" s="70">
        <f>SUM(M38:M45)</f>
        <v>0</v>
      </c>
      <c r="N46" s="70"/>
      <c r="O46" s="133"/>
      <c r="P46" s="39">
        <f>SUM(P38:P44)</f>
        <v>148</v>
      </c>
      <c r="Q46" s="71"/>
      <c r="R46" s="43">
        <f>SUM(R38:R45)</f>
        <v>1200</v>
      </c>
      <c r="S46" s="134">
        <f>SUM(S38:S44)</f>
        <v>0</v>
      </c>
    </row>
    <row r="47" spans="1:19" ht="15.75" thickBot="1">
      <c r="A47" s="135"/>
      <c r="B47" s="86"/>
      <c r="C47" s="48" t="s">
        <v>84</v>
      </c>
      <c r="D47" s="73"/>
      <c r="E47" s="73">
        <f>SUM(E38:E45)</f>
        <v>0</v>
      </c>
      <c r="F47" s="136"/>
      <c r="G47" s="73"/>
      <c r="H47" s="73">
        <f>SUM(H38:H45)</f>
        <v>10</v>
      </c>
      <c r="I47" s="136"/>
      <c r="J47" s="73"/>
      <c r="K47" s="73">
        <f>SUM(K38:K45)</f>
        <v>30</v>
      </c>
      <c r="L47" s="136"/>
      <c r="M47" s="74"/>
      <c r="N47" s="74">
        <f>SUM(N38:N45)</f>
        <v>0</v>
      </c>
      <c r="O47" s="137"/>
      <c r="P47" s="47"/>
      <c r="Q47" s="50">
        <f>SUM(Q38:Q45)</f>
        <v>40</v>
      </c>
      <c r="R47" s="53"/>
      <c r="S47" s="138"/>
    </row>
    <row r="48" spans="1:19" ht="14.25">
      <c r="A48" s="139"/>
      <c r="B48" s="140" t="s">
        <v>35</v>
      </c>
      <c r="C48" s="141" t="s">
        <v>85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2">
        <v>37</v>
      </c>
      <c r="N48" s="142">
        <v>10</v>
      </c>
      <c r="O48" s="143"/>
      <c r="P48" s="24">
        <f>D48+G48+J48+M48</f>
        <v>37</v>
      </c>
      <c r="Q48" s="144">
        <f>E48+H48+K48+N48</f>
        <v>10</v>
      </c>
      <c r="R48" s="145">
        <f>Q48*30</f>
        <v>300</v>
      </c>
      <c r="S48" s="146"/>
    </row>
    <row r="49" spans="1:19" ht="15" thickBot="1">
      <c r="A49" s="94"/>
      <c r="B49" s="97" t="s">
        <v>71</v>
      </c>
      <c r="C49" s="128" t="s">
        <v>86</v>
      </c>
      <c r="D49" s="129"/>
      <c r="E49" s="129"/>
      <c r="F49" s="97"/>
      <c r="G49" s="129"/>
      <c r="H49" s="129"/>
      <c r="I49" s="97"/>
      <c r="J49" s="129"/>
      <c r="K49" s="129"/>
      <c r="L49" s="97"/>
      <c r="M49" s="104">
        <v>73</v>
      </c>
      <c r="N49" s="98">
        <v>20</v>
      </c>
      <c r="O49" s="133"/>
      <c r="P49" s="24">
        <f>D49+G49+J49+M49</f>
        <v>73</v>
      </c>
      <c r="Q49" s="25">
        <f>E49+H49+K49+N49</f>
        <v>20</v>
      </c>
      <c r="R49" s="24">
        <f>Q49*30</f>
        <v>600</v>
      </c>
      <c r="S49" s="26"/>
    </row>
    <row r="50" spans="1:19" ht="16.5" thickBot="1">
      <c r="A50" s="77"/>
      <c r="B50" s="78"/>
      <c r="C50" s="147" t="s">
        <v>87</v>
      </c>
      <c r="D50" s="148">
        <f>D24+D35+D46</f>
        <v>110</v>
      </c>
      <c r="E50" s="149"/>
      <c r="F50" s="149"/>
      <c r="G50" s="148">
        <f>G24+G35+G46</f>
        <v>110</v>
      </c>
      <c r="H50" s="149"/>
      <c r="I50" s="149"/>
      <c r="J50" s="148">
        <f>J24+J35+J46</f>
        <v>110</v>
      </c>
      <c r="K50" s="149"/>
      <c r="L50" s="149"/>
      <c r="M50" s="150">
        <f>M24+M35+M46+M48+M49</f>
        <v>110</v>
      </c>
      <c r="N50" s="151"/>
      <c r="O50" s="151"/>
      <c r="P50" s="148">
        <f>P24+P35+P46+P48+P49</f>
        <v>440</v>
      </c>
      <c r="Q50" s="148"/>
      <c r="R50" s="148">
        <f>R24+R35+R46+R48+R49</f>
        <v>3600</v>
      </c>
      <c r="S50" s="152">
        <f>S24+S35+S46</f>
        <v>0</v>
      </c>
    </row>
    <row r="51" spans="1:19" ht="16.5" thickBot="1">
      <c r="A51" s="153"/>
      <c r="B51" s="154"/>
      <c r="C51" s="155" t="s">
        <v>88</v>
      </c>
      <c r="D51" s="156"/>
      <c r="E51" s="157">
        <f>E25+E36+E47</f>
        <v>30</v>
      </c>
      <c r="F51" s="156"/>
      <c r="G51" s="156"/>
      <c r="H51" s="157">
        <f>H25+H36+H47</f>
        <v>30</v>
      </c>
      <c r="I51" s="156"/>
      <c r="J51" s="156"/>
      <c r="K51" s="157">
        <f>K25+K36+K47</f>
        <v>30</v>
      </c>
      <c r="L51" s="156"/>
      <c r="M51" s="158"/>
      <c r="N51" s="159">
        <f>N25+N36+N47+N48+N49</f>
        <v>30</v>
      </c>
      <c r="O51" s="158"/>
      <c r="P51" s="78"/>
      <c r="Q51" s="157">
        <f>Q25+Q36+Q47+Q48+Q49</f>
        <v>120</v>
      </c>
      <c r="R51" s="160"/>
      <c r="S51" s="161"/>
    </row>
    <row r="52" spans="1:19" ht="16.5" thickBot="1">
      <c r="A52" s="162"/>
      <c r="B52" s="163"/>
      <c r="C52" s="164"/>
      <c r="D52" s="165"/>
      <c r="E52" s="166"/>
      <c r="F52" s="165"/>
      <c r="G52" s="165"/>
      <c r="H52" s="166"/>
      <c r="I52" s="165"/>
      <c r="J52" s="165"/>
      <c r="K52" s="166"/>
      <c r="L52" s="165"/>
      <c r="M52" s="167"/>
      <c r="N52" s="168"/>
      <c r="O52" s="167"/>
      <c r="P52" s="163"/>
      <c r="Q52" s="166"/>
      <c r="R52" s="169"/>
      <c r="S52" s="170"/>
    </row>
    <row r="53" spans="1:19" ht="15.75">
      <c r="A53" s="171" t="s">
        <v>89</v>
      </c>
      <c r="B53" s="172"/>
      <c r="C53" s="173" t="s">
        <v>90</v>
      </c>
      <c r="D53" s="174"/>
      <c r="E53" s="175"/>
      <c r="F53" s="174"/>
      <c r="G53" s="174"/>
      <c r="H53" s="175"/>
      <c r="I53" s="174"/>
      <c r="J53" s="174"/>
      <c r="K53" s="175"/>
      <c r="L53" s="174"/>
      <c r="M53" s="176"/>
      <c r="N53" s="177"/>
      <c r="O53" s="143"/>
      <c r="P53" s="60"/>
      <c r="Q53" s="172"/>
      <c r="R53" s="175"/>
      <c r="S53" s="178"/>
    </row>
    <row r="54" spans="1:19" ht="15.75">
      <c r="A54" s="179"/>
      <c r="B54" s="180"/>
      <c r="C54" s="181" t="s">
        <v>91</v>
      </c>
      <c r="D54" s="127"/>
      <c r="E54" s="182"/>
      <c r="F54" s="127"/>
      <c r="G54" s="127"/>
      <c r="H54" s="182"/>
      <c r="I54" s="127"/>
      <c r="J54" s="127"/>
      <c r="K54" s="182"/>
      <c r="L54" s="127"/>
      <c r="M54" s="98"/>
      <c r="N54" s="183"/>
      <c r="O54" s="98"/>
      <c r="P54" s="184">
        <f aca="true" t="shared" si="7" ref="P54:Q58">D54+G54+J54+M54</f>
        <v>0</v>
      </c>
      <c r="Q54" s="25">
        <f t="shared" si="7"/>
        <v>0</v>
      </c>
      <c r="R54" s="185">
        <f>Q54*30</f>
        <v>0</v>
      </c>
      <c r="S54" s="186"/>
    </row>
    <row r="55" spans="1:19" ht="14.25">
      <c r="A55" s="32"/>
      <c r="B55" s="97"/>
      <c r="C55" s="187" t="s">
        <v>92</v>
      </c>
      <c r="D55" s="129"/>
      <c r="E55" s="129"/>
      <c r="F55" s="97"/>
      <c r="G55" s="129"/>
      <c r="H55" s="129"/>
      <c r="I55" s="97"/>
      <c r="J55" s="129"/>
      <c r="K55" s="129"/>
      <c r="L55" s="97"/>
      <c r="M55" s="98"/>
      <c r="N55" s="104"/>
      <c r="O55" s="98"/>
      <c r="P55" s="184">
        <f t="shared" si="7"/>
        <v>0</v>
      </c>
      <c r="Q55" s="25">
        <f t="shared" si="7"/>
        <v>0</v>
      </c>
      <c r="R55" s="185">
        <f>Q55*30</f>
        <v>0</v>
      </c>
      <c r="S55" s="188"/>
    </row>
    <row r="56" spans="1:19" ht="15" thickBot="1">
      <c r="A56" s="32"/>
      <c r="B56" s="97"/>
      <c r="C56" s="187" t="s">
        <v>93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9"/>
      <c r="N56" s="189"/>
      <c r="O56" s="189" t="s">
        <v>35</v>
      </c>
      <c r="P56" s="184">
        <f t="shared" si="7"/>
        <v>0</v>
      </c>
      <c r="Q56" s="25">
        <f t="shared" si="7"/>
        <v>0</v>
      </c>
      <c r="R56" s="185">
        <f>Q56*30</f>
        <v>0</v>
      </c>
      <c r="S56" s="190"/>
    </row>
    <row r="57" spans="1:19" ht="15.75" thickBot="1">
      <c r="A57" s="191"/>
      <c r="B57" s="192"/>
      <c r="C57" s="193"/>
      <c r="D57" s="194"/>
      <c r="E57" s="194"/>
      <c r="F57" s="194"/>
      <c r="G57" s="194"/>
      <c r="H57" s="194"/>
      <c r="I57" s="194"/>
      <c r="J57" s="194"/>
      <c r="K57" s="194"/>
      <c r="L57" s="194"/>
      <c r="M57" s="137"/>
      <c r="N57" s="137"/>
      <c r="O57" s="137"/>
      <c r="P57" s="195">
        <f t="shared" si="7"/>
        <v>0</v>
      </c>
      <c r="Q57" s="196">
        <f t="shared" si="7"/>
        <v>0</v>
      </c>
      <c r="R57" s="185">
        <f>Q57*30</f>
        <v>0</v>
      </c>
      <c r="S57" s="197"/>
    </row>
    <row r="58" spans="1:19" ht="17.25" thickBot="1">
      <c r="A58" s="198"/>
      <c r="B58" s="199"/>
      <c r="C58" s="200" t="s">
        <v>94</v>
      </c>
      <c r="D58" s="201">
        <f>SUM(D54:D57)</f>
        <v>0</v>
      </c>
      <c r="E58" s="202"/>
      <c r="F58" s="202"/>
      <c r="G58" s="201">
        <f>SUM(G54:G57)</f>
        <v>0</v>
      </c>
      <c r="H58" s="202"/>
      <c r="I58" s="202"/>
      <c r="J58" s="201">
        <f>SUM(J54:J57)</f>
        <v>0</v>
      </c>
      <c r="K58" s="202"/>
      <c r="L58" s="202"/>
      <c r="M58" s="203">
        <f>SUM(M54:M57)</f>
        <v>0</v>
      </c>
      <c r="N58" s="204"/>
      <c r="O58" s="204"/>
      <c r="P58" s="205">
        <f t="shared" si="7"/>
        <v>0</v>
      </c>
      <c r="Q58" s="206">
        <f t="shared" si="7"/>
        <v>0</v>
      </c>
      <c r="R58" s="205">
        <f>Q58*30</f>
        <v>0</v>
      </c>
      <c r="S58" s="207">
        <f>SUM(S54:S57)</f>
        <v>0</v>
      </c>
    </row>
    <row r="59" spans="1:19" ht="17.25" thickBot="1" thickTop="1">
      <c r="A59" s="411" t="s">
        <v>95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</row>
    <row r="60" spans="1:19" ht="15.75" thickTop="1">
      <c r="A60" s="413" t="s">
        <v>96</v>
      </c>
      <c r="B60" s="208">
        <f aca="true" t="shared" si="8" ref="B60:B65">(Q60/120)*100</f>
        <v>16.666666666666664</v>
      </c>
      <c r="C60" s="209" t="s">
        <v>21</v>
      </c>
      <c r="D60" s="210">
        <f>D15</f>
        <v>74</v>
      </c>
      <c r="E60" s="210">
        <f>E16</f>
        <v>20</v>
      </c>
      <c r="F60" s="208"/>
      <c r="G60" s="210">
        <f>G15</f>
        <v>0</v>
      </c>
      <c r="H60" s="210">
        <f>H16</f>
        <v>0</v>
      </c>
      <c r="I60" s="208"/>
      <c r="J60" s="210">
        <f>J15</f>
        <v>0</v>
      </c>
      <c r="K60" s="210">
        <f>K16</f>
        <v>0</v>
      </c>
      <c r="L60" s="208"/>
      <c r="M60" s="210">
        <f>M15</f>
        <v>0</v>
      </c>
      <c r="N60" s="210">
        <f>N16</f>
        <v>0</v>
      </c>
      <c r="O60" s="208"/>
      <c r="P60" s="210">
        <f>P15</f>
        <v>74</v>
      </c>
      <c r="Q60" s="210">
        <f>Q16</f>
        <v>20</v>
      </c>
      <c r="R60" s="211">
        <f aca="true" t="shared" si="9" ref="R60:R67">Q60*30</f>
        <v>600</v>
      </c>
      <c r="S60" s="212">
        <f>S15</f>
        <v>0</v>
      </c>
    </row>
    <row r="61" spans="1:19" ht="15.75" thickBot="1">
      <c r="A61" s="414"/>
      <c r="B61" s="73">
        <f t="shared" si="8"/>
        <v>8.333333333333332</v>
      </c>
      <c r="C61" s="213" t="s">
        <v>38</v>
      </c>
      <c r="D61" s="214">
        <f>D22</f>
        <v>36</v>
      </c>
      <c r="E61" s="214">
        <f>E23</f>
        <v>10</v>
      </c>
      <c r="F61" s="214"/>
      <c r="G61" s="214">
        <f>G22</f>
        <v>0</v>
      </c>
      <c r="H61" s="214">
        <f>H23</f>
        <v>0</v>
      </c>
      <c r="I61" s="214"/>
      <c r="J61" s="214">
        <f>J22</f>
        <v>0</v>
      </c>
      <c r="K61" s="214">
        <f>K23</f>
        <v>0</v>
      </c>
      <c r="L61" s="214"/>
      <c r="M61" s="214">
        <f>M22</f>
        <v>0</v>
      </c>
      <c r="N61" s="214">
        <f>N23</f>
        <v>0</v>
      </c>
      <c r="O61" s="214"/>
      <c r="P61" s="214">
        <f>P22</f>
        <v>36</v>
      </c>
      <c r="Q61" s="214">
        <f>Q23</f>
        <v>10</v>
      </c>
      <c r="R61" s="185">
        <f t="shared" si="9"/>
        <v>300</v>
      </c>
      <c r="S61" s="215">
        <f>S16</f>
        <v>0</v>
      </c>
    </row>
    <row r="62" spans="1:19" ht="15.75" thickBot="1">
      <c r="A62" s="414"/>
      <c r="B62" s="216">
        <f t="shared" si="8"/>
        <v>25</v>
      </c>
      <c r="C62" s="217" t="s">
        <v>49</v>
      </c>
      <c r="D62" s="218">
        <f>SUM(D60:D61)</f>
        <v>110</v>
      </c>
      <c r="E62" s="218">
        <f>SUM(E60:E61)</f>
        <v>30</v>
      </c>
      <c r="F62" s="219"/>
      <c r="G62" s="218">
        <f>SUM(G60:G61)</f>
        <v>0</v>
      </c>
      <c r="H62" s="218">
        <f>SUM(H60:H61)</f>
        <v>0</v>
      </c>
      <c r="I62" s="219"/>
      <c r="J62" s="218">
        <f>SUM(J60:J61)</f>
        <v>0</v>
      </c>
      <c r="K62" s="218">
        <f>SUM(K60:K61)</f>
        <v>0</v>
      </c>
      <c r="L62" s="219"/>
      <c r="M62" s="218">
        <f>SUM(M60:M61)</f>
        <v>0</v>
      </c>
      <c r="N62" s="218">
        <f>SUM(N60:N61)</f>
        <v>0</v>
      </c>
      <c r="O62" s="219"/>
      <c r="P62" s="218">
        <f>SUM(P60:P61)</f>
        <v>110</v>
      </c>
      <c r="Q62" s="218">
        <f>SUM(Q60:Q61)</f>
        <v>30</v>
      </c>
      <c r="R62" s="220">
        <f t="shared" si="9"/>
        <v>900</v>
      </c>
      <c r="S62" s="221">
        <f>SUM(S60:S61)</f>
        <v>0</v>
      </c>
    </row>
    <row r="63" spans="1:19" ht="15">
      <c r="A63" s="414"/>
      <c r="B63" s="222">
        <f t="shared" si="8"/>
        <v>16.666666666666664</v>
      </c>
      <c r="C63" s="223" t="s">
        <v>50</v>
      </c>
      <c r="D63" s="224">
        <f>D35</f>
        <v>0</v>
      </c>
      <c r="E63" s="224">
        <f>E36</f>
        <v>0</v>
      </c>
      <c r="F63" s="224"/>
      <c r="G63" s="224">
        <f>G35</f>
        <v>72</v>
      </c>
      <c r="H63" s="224">
        <f>H36</f>
        <v>20</v>
      </c>
      <c r="I63" s="224"/>
      <c r="J63" s="224">
        <f>J35</f>
        <v>0</v>
      </c>
      <c r="K63" s="224">
        <f>K36</f>
        <v>0</v>
      </c>
      <c r="L63" s="224"/>
      <c r="M63" s="224">
        <f>M35</f>
        <v>0</v>
      </c>
      <c r="N63" s="224">
        <f>N36</f>
        <v>0</v>
      </c>
      <c r="O63" s="224"/>
      <c r="P63" s="224">
        <f>P35</f>
        <v>72</v>
      </c>
      <c r="Q63" s="224">
        <f>Q36</f>
        <v>20</v>
      </c>
      <c r="R63" s="225">
        <f t="shared" si="9"/>
        <v>600</v>
      </c>
      <c r="S63" s="226">
        <f>S18</f>
        <v>0</v>
      </c>
    </row>
    <row r="64" spans="1:19" ht="15">
      <c r="A64" s="414"/>
      <c r="B64" s="222">
        <f t="shared" si="8"/>
        <v>41.66666666666667</v>
      </c>
      <c r="C64" s="227" t="s">
        <v>97</v>
      </c>
      <c r="D64" s="69">
        <f>D46</f>
        <v>0</v>
      </c>
      <c r="E64" s="69">
        <f>E47</f>
        <v>0</v>
      </c>
      <c r="F64" s="69"/>
      <c r="G64" s="69">
        <f>G46</f>
        <v>38</v>
      </c>
      <c r="H64" s="69">
        <f>H47</f>
        <v>10</v>
      </c>
      <c r="I64" s="69"/>
      <c r="J64" s="69">
        <f>J46</f>
        <v>110</v>
      </c>
      <c r="K64" s="69">
        <f>K47</f>
        <v>30</v>
      </c>
      <c r="L64" s="69"/>
      <c r="M64" s="69">
        <f>M46+M48</f>
        <v>37</v>
      </c>
      <c r="N64" s="69">
        <f>N47+N48</f>
        <v>10</v>
      </c>
      <c r="O64" s="69"/>
      <c r="P64" s="39">
        <f>P46+P48</f>
        <v>185</v>
      </c>
      <c r="Q64" s="39">
        <f>Q47+Q48</f>
        <v>50</v>
      </c>
      <c r="R64" s="43">
        <f t="shared" si="9"/>
        <v>1500</v>
      </c>
      <c r="S64" s="228">
        <f>S19</f>
        <v>0</v>
      </c>
    </row>
    <row r="65" spans="1:19" ht="15">
      <c r="A65" s="414"/>
      <c r="B65" s="222">
        <f t="shared" si="8"/>
        <v>16.666666666666664</v>
      </c>
      <c r="C65" s="227" t="s">
        <v>98</v>
      </c>
      <c r="D65" s="69"/>
      <c r="E65" s="69"/>
      <c r="F65" s="69"/>
      <c r="G65" s="69"/>
      <c r="H65" s="69"/>
      <c r="I65" s="69"/>
      <c r="J65" s="69"/>
      <c r="K65" s="69"/>
      <c r="L65" s="69"/>
      <c r="M65" s="69">
        <f>M49</f>
        <v>73</v>
      </c>
      <c r="N65" s="69">
        <f>N49</f>
        <v>20</v>
      </c>
      <c r="O65" s="69"/>
      <c r="P65" s="39">
        <f>P49</f>
        <v>73</v>
      </c>
      <c r="Q65" s="39">
        <f>Q49</f>
        <v>20</v>
      </c>
      <c r="R65" s="43">
        <f t="shared" si="9"/>
        <v>600</v>
      </c>
      <c r="S65" s="228">
        <f>S20</f>
        <v>0</v>
      </c>
    </row>
    <row r="66" spans="1:19" ht="15">
      <c r="A66" s="414"/>
      <c r="B66" s="222"/>
      <c r="C66" s="227" t="s">
        <v>90</v>
      </c>
      <c r="D66" s="69">
        <f>D58</f>
        <v>0</v>
      </c>
      <c r="E66" s="69"/>
      <c r="F66" s="69"/>
      <c r="G66" s="69">
        <f>G58</f>
        <v>0</v>
      </c>
      <c r="H66" s="69"/>
      <c r="I66" s="69"/>
      <c r="J66" s="69">
        <f>J58</f>
        <v>0</v>
      </c>
      <c r="K66" s="69"/>
      <c r="L66" s="69"/>
      <c r="M66" s="69">
        <f>M58</f>
        <v>0</v>
      </c>
      <c r="N66" s="69"/>
      <c r="O66" s="69"/>
      <c r="P66" s="69">
        <f>P58</f>
        <v>0</v>
      </c>
      <c r="Q66" s="69"/>
      <c r="R66" s="43">
        <f t="shared" si="9"/>
        <v>0</v>
      </c>
      <c r="S66" s="228">
        <f>S21</f>
        <v>0</v>
      </c>
    </row>
    <row r="67" spans="1:19" ht="15.75" thickBot="1">
      <c r="A67" s="415"/>
      <c r="B67" s="229">
        <f>B60+B61+B63+B64+B65</f>
        <v>100</v>
      </c>
      <c r="C67" s="230" t="s">
        <v>99</v>
      </c>
      <c r="D67" s="231">
        <f>SUM(D62:D66)</f>
        <v>110</v>
      </c>
      <c r="E67" s="231">
        <f>SUM(E62:E66)</f>
        <v>30</v>
      </c>
      <c r="F67" s="231"/>
      <c r="G67" s="231">
        <f>SUM(G62:G66)</f>
        <v>110</v>
      </c>
      <c r="H67" s="231">
        <f>SUM(H62:H66)</f>
        <v>30</v>
      </c>
      <c r="I67" s="231"/>
      <c r="J67" s="231">
        <f>SUM(J62:J66)</f>
        <v>110</v>
      </c>
      <c r="K67" s="231">
        <f>SUM(K62:K66)</f>
        <v>30</v>
      </c>
      <c r="L67" s="231"/>
      <c r="M67" s="231">
        <f>SUM(M62:M66)</f>
        <v>110</v>
      </c>
      <c r="N67" s="231">
        <f>SUM(N62:N66)</f>
        <v>30</v>
      </c>
      <c r="O67" s="232"/>
      <c r="P67" s="231">
        <f>SUM(P62:P66)</f>
        <v>440</v>
      </c>
      <c r="Q67" s="231">
        <f>SUM(Q62:Q66)</f>
        <v>120</v>
      </c>
      <c r="R67" s="233">
        <f t="shared" si="9"/>
        <v>3600</v>
      </c>
      <c r="S67" s="234">
        <f>SUM(S62:S66)</f>
        <v>0</v>
      </c>
    </row>
    <row r="68" spans="1:19" ht="17.25" thickBot="1" thickTop="1">
      <c r="A68" s="235"/>
      <c r="B68" s="416" t="s">
        <v>100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</row>
    <row r="69" spans="1:19" ht="16.5" thickBot="1" thickTop="1">
      <c r="A69" s="236"/>
      <c r="B69" s="237"/>
      <c r="C69" s="238" t="s">
        <v>101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 t="s">
        <v>102</v>
      </c>
      <c r="Q69" s="241"/>
      <c r="R69" s="236"/>
      <c r="S69" s="236"/>
    </row>
    <row r="70" spans="1:19" ht="15">
      <c r="A70" s="236"/>
      <c r="B70" s="237"/>
      <c r="C70" s="242" t="s">
        <v>103</v>
      </c>
      <c r="D70" s="243"/>
      <c r="E70" s="243"/>
      <c r="F70" s="244">
        <f>SUM(D74:E74)</f>
        <v>6</v>
      </c>
      <c r="G70" s="243"/>
      <c r="H70" s="243"/>
      <c r="I70" s="244">
        <f>SUM(G74:H74)</f>
        <v>3</v>
      </c>
      <c r="J70" s="243"/>
      <c r="K70" s="243"/>
      <c r="L70" s="244">
        <f>SUM(J74:K74)</f>
        <v>2</v>
      </c>
      <c r="M70" s="243"/>
      <c r="N70" s="243"/>
      <c r="O70" s="244">
        <f>SUM(M74:N74)</f>
        <v>0</v>
      </c>
      <c r="P70" s="245">
        <f>F70+I70+L70+O70</f>
        <v>11</v>
      </c>
      <c r="Q70" s="236"/>
      <c r="R70" s="236"/>
      <c r="S70" s="236"/>
    </row>
    <row r="71" spans="1:19" ht="15">
      <c r="A71" s="236"/>
      <c r="B71" s="237"/>
      <c r="C71" s="246" t="s">
        <v>104</v>
      </c>
      <c r="D71" s="243"/>
      <c r="E71" s="243"/>
      <c r="F71" s="244">
        <f>SUM(D75:E75)</f>
        <v>2</v>
      </c>
      <c r="G71" s="243"/>
      <c r="H71" s="243"/>
      <c r="I71" s="244">
        <f>SUM(G75:H75)</f>
        <v>5</v>
      </c>
      <c r="J71" s="243"/>
      <c r="K71" s="243"/>
      <c r="L71" s="244">
        <f>SUM(J75:K75)</f>
        <v>3</v>
      </c>
      <c r="M71" s="243"/>
      <c r="N71" s="243"/>
      <c r="O71" s="244">
        <f>SUM(M75:N75)</f>
        <v>1</v>
      </c>
      <c r="P71" s="245">
        <f>F71+I71+L71+O71</f>
        <v>11</v>
      </c>
      <c r="Q71" s="236"/>
      <c r="R71" s="236"/>
      <c r="S71" s="236"/>
    </row>
    <row r="72" spans="1:19" ht="15.75" thickBot="1">
      <c r="A72" s="236"/>
      <c r="B72" s="237"/>
      <c r="C72" s="247" t="s">
        <v>105</v>
      </c>
      <c r="D72" s="248"/>
      <c r="E72" s="249"/>
      <c r="F72" s="250">
        <f>SUM(F70:F71)</f>
        <v>8</v>
      </c>
      <c r="G72" s="251"/>
      <c r="H72" s="252"/>
      <c r="I72" s="250">
        <f>SUM(I70:I71)</f>
        <v>8</v>
      </c>
      <c r="J72" s="251"/>
      <c r="K72" s="252"/>
      <c r="L72" s="250">
        <f>SUM(L70:L71)</f>
        <v>5</v>
      </c>
      <c r="M72" s="251"/>
      <c r="N72" s="252"/>
      <c r="O72" s="250">
        <f>SUM(O70:O71)</f>
        <v>1</v>
      </c>
      <c r="P72" s="253">
        <f>F72+I72+L72+O72</f>
        <v>22</v>
      </c>
      <c r="Q72" s="236"/>
      <c r="R72" s="236"/>
      <c r="S72" s="236"/>
    </row>
    <row r="73" spans="1:19" ht="15" thickTop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" hidden="1">
      <c r="A74" s="254"/>
      <c r="B74" s="254"/>
      <c r="C74" s="254"/>
      <c r="D74" s="255">
        <f>COUNTIF(F8:F57,"F")</f>
        <v>6</v>
      </c>
      <c r="E74" s="256">
        <f>COUNTIF(F8:F57,"F(Z)")</f>
        <v>0</v>
      </c>
      <c r="F74" s="254"/>
      <c r="G74" s="257">
        <f>COUNTIF(I8:I57,"F")</f>
        <v>3</v>
      </c>
      <c r="H74" s="258">
        <f>COUNTIF(I8:I57,"F(Z)")</f>
        <v>0</v>
      </c>
      <c r="I74" s="254"/>
      <c r="J74" s="257">
        <f>COUNTIF(L8:L57,"F")</f>
        <v>2</v>
      </c>
      <c r="K74" s="258">
        <f>COUNTIF(L8:L57,"F(Z)")</f>
        <v>0</v>
      </c>
      <c r="L74" s="254"/>
      <c r="M74" s="257">
        <f>COUNTIF(O8:O57,"F")</f>
        <v>0</v>
      </c>
      <c r="N74" s="258">
        <f>COUNTIF(O8:O57,"F(Z)")</f>
        <v>0</v>
      </c>
      <c r="O74" s="254"/>
      <c r="P74" s="254"/>
      <c r="Q74" s="254"/>
      <c r="R74" s="254"/>
      <c r="S74" s="254"/>
    </row>
    <row r="75" spans="1:19" ht="15" hidden="1">
      <c r="A75" s="254"/>
      <c r="B75" s="254"/>
      <c r="C75" s="254"/>
      <c r="D75" s="259">
        <f>COUNTIF(F8:F57,"V")</f>
        <v>2</v>
      </c>
      <c r="E75" s="260">
        <f>COUNTIF(F8:F57,"V(Z)")</f>
        <v>0</v>
      </c>
      <c r="F75" s="254"/>
      <c r="G75" s="261">
        <f>COUNTIF(I8:I57,"V")</f>
        <v>0</v>
      </c>
      <c r="H75" s="262">
        <f>COUNTIF(I8:I57,"V(Z)")</f>
        <v>5</v>
      </c>
      <c r="I75" s="254"/>
      <c r="J75" s="261">
        <f>COUNTIF(L8:L57,"V")</f>
        <v>0</v>
      </c>
      <c r="K75" s="262">
        <f>COUNTIF(L8:L57,"V(Z)")</f>
        <v>3</v>
      </c>
      <c r="L75" s="254"/>
      <c r="M75" s="261">
        <f>COUNTIF(O8:O57,"V")</f>
        <v>1</v>
      </c>
      <c r="N75" s="262">
        <f>COUNTIF(O8:O57,"V(Z)")</f>
        <v>0</v>
      </c>
      <c r="O75" s="254"/>
      <c r="P75" s="254"/>
      <c r="Q75" s="254"/>
      <c r="R75" s="254"/>
      <c r="S75" s="254"/>
    </row>
    <row r="76" spans="1:19" ht="14.25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</row>
    <row r="77" spans="1:19" ht="18">
      <c r="A77" s="263"/>
      <c r="B77" s="264"/>
      <c r="C77" s="265" t="s">
        <v>106</v>
      </c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3"/>
      <c r="R77" s="263"/>
      <c r="S77" s="263"/>
    </row>
    <row r="78" spans="1:19" ht="16.5">
      <c r="A78" s="254"/>
      <c r="B78" s="266"/>
      <c r="C78" s="407" t="s">
        <v>107</v>
      </c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254"/>
      <c r="R78" s="254"/>
      <c r="S78" s="254"/>
    </row>
    <row r="79" spans="1:19" ht="16.5">
      <c r="A79" s="254"/>
      <c r="B79" s="266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254"/>
      <c r="R79" s="254"/>
      <c r="S79" s="254"/>
    </row>
  </sheetData>
  <sheetProtection/>
  <mergeCells count="21">
    <mergeCell ref="C79:P79"/>
    <mergeCell ref="C24:C25"/>
    <mergeCell ref="A59:S59"/>
    <mergeCell ref="A60:A67"/>
    <mergeCell ref="B68:S68"/>
    <mergeCell ref="R4:R6"/>
    <mergeCell ref="S4:S6"/>
    <mergeCell ref="D5:F5"/>
    <mergeCell ref="G5:I5"/>
    <mergeCell ref="J5:L5"/>
    <mergeCell ref="C78:P78"/>
    <mergeCell ref="Q4:Q6"/>
    <mergeCell ref="M5:O5"/>
    <mergeCell ref="C4:C5"/>
    <mergeCell ref="D4:O4"/>
    <mergeCell ref="P4:P6"/>
    <mergeCell ref="A1:S1"/>
    <mergeCell ref="A2:S2"/>
    <mergeCell ref="A3:S3"/>
    <mergeCell ref="A4:A6"/>
    <mergeCell ref="B4:B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&amp;L&amp;"Arial,Félkövér"&amp;12Zrínyi Miklós Nemzetvédelmi Egyetem
   &amp;U Bolyai János Katonai Műszaki Kar&amp;R&amp;14 3.2a. sz. melléklet a Védelmi vezetéstechnikai rendszerszervező mesterképzési szak tantervéhez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Ványa László</dc:creator>
  <cp:keywords/>
  <dc:description/>
  <cp:lastModifiedBy>Kozákné Bodrogi Beáta</cp:lastModifiedBy>
  <dcterms:created xsi:type="dcterms:W3CDTF">2012-09-17T04:45:15Z</dcterms:created>
  <dcterms:modified xsi:type="dcterms:W3CDTF">2013-09-02T10:24:28Z</dcterms:modified>
  <cp:category/>
  <cp:version/>
  <cp:contentType/>
  <cp:contentStatus/>
</cp:coreProperties>
</file>