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70" windowWidth="8010" windowHeight="11580" tabRatio="673" activeTab="1"/>
  </bookViews>
  <sheets>
    <sheet name="Közös képzési fázis (1-5. félév" sheetId="1" r:id="rId1"/>
    <sheet name="Felderítő specializáció" sheetId="2" r:id="rId2"/>
    <sheet name="Tüzér specializáció" sheetId="3" r:id="rId3"/>
    <sheet name="Légvédelmi rakéta specializáció" sheetId="4" r:id="rId4"/>
    <sheet name="Műszaki specializáció" sheetId="5" r:id="rId5"/>
    <sheet name="Vegyivédelmi specializáció" sheetId="6" r:id="rId6"/>
    <sheet name="Harckocsizó specializáció" sheetId="7" r:id="rId7"/>
    <sheet name="Lövész specializáció" sheetId="8" r:id="rId8"/>
    <sheet name="közös_képzési_fázis_KT" sheetId="9" r:id="rId9"/>
    <sheet name="Munka1" sheetId="10" r:id="rId10"/>
  </sheets>
  <externalReferences>
    <externalReference r:id="rId13"/>
    <externalReference r:id="rId14"/>
    <externalReference r:id="rId15"/>
  </externalReferences>
  <definedNames>
    <definedName name="A83.2" localSheetId="1">#REF!</definedName>
    <definedName name="A83.2" localSheetId="6">#REF!</definedName>
    <definedName name="A83.2" localSheetId="0">#REF!</definedName>
    <definedName name="A83.2" localSheetId="3">#REF!</definedName>
    <definedName name="A83.2" localSheetId="7">#REF!</definedName>
    <definedName name="A83.2" localSheetId="4">#REF!</definedName>
    <definedName name="A83.2" localSheetId="2">#REF!</definedName>
    <definedName name="A83.2" localSheetId="5">#REF!</definedName>
    <definedName name="A83.2">#REF!</definedName>
    <definedName name="másol">#REF!</definedName>
    <definedName name="_xlnm.Print_Area" localSheetId="1">'Felderítő specializáció'!$A$1:$AG$87</definedName>
    <definedName name="_xlnm.Print_Area" localSheetId="6">'Harckocsizó specializáció'!$A$1:$AG$84</definedName>
    <definedName name="_xlnm.Print_Area" localSheetId="3">'Légvédelmi rakéta specializáció'!$A$1:$AG$87</definedName>
    <definedName name="_xlnm.Print_Area" localSheetId="7">'Lövész specializáció'!$A$1:$AG$85</definedName>
    <definedName name="_xlnm.Print_Area" localSheetId="4">'Műszaki specializáció'!$A$1:$AG$105</definedName>
    <definedName name="_xlnm.Print_Area" localSheetId="2">'Tüzér specializáció'!$A$1:$AG$89</definedName>
    <definedName name="_xlnm.Print_Area" localSheetId="5">'Vegyivédelmi specializáció'!$A$1:$AG$88</definedName>
  </definedNames>
  <calcPr fullCalcOnLoad="1"/>
</workbook>
</file>

<file path=xl/sharedStrings.xml><?xml version="1.0" encoding="utf-8"?>
<sst xmlns="http://schemas.openxmlformats.org/spreadsheetml/2006/main" count="2643" uniqueCount="560">
  <si>
    <t xml:space="preserve"> TANÓRA-, KREDIT- ÉS VIZSGATERV </t>
  </si>
  <si>
    <t>érvényes 2013/2014-es tanévtől felmenő rendszerben</t>
  </si>
  <si>
    <t>teljes idejű nappali munkarendben tanuló hallgatók részére.</t>
  </si>
  <si>
    <t>tantárgy kódja</t>
  </si>
  <si>
    <t>tantárgy jellege</t>
  </si>
  <si>
    <t>tanulmányi terület/tantárgy</t>
  </si>
  <si>
    <t>félév/szemeszter</t>
  </si>
  <si>
    <t>1.</t>
  </si>
  <si>
    <t>2.</t>
  </si>
  <si>
    <t>3.</t>
  </si>
  <si>
    <t>4.</t>
  </si>
  <si>
    <t>5.</t>
  </si>
  <si>
    <t>elm.</t>
  </si>
  <si>
    <t>gyak.</t>
  </si>
  <si>
    <t>kredit</t>
  </si>
  <si>
    <t>Alapozó ismeretek</t>
  </si>
  <si>
    <t>1.1</t>
  </si>
  <si>
    <t>kód</t>
  </si>
  <si>
    <t>K</t>
  </si>
  <si>
    <t>A</t>
  </si>
  <si>
    <t>G</t>
  </si>
  <si>
    <t>V</t>
  </si>
  <si>
    <t>Alapozó ismeretek öszesen:</t>
  </si>
  <si>
    <t xml:space="preserve">Szakmai törzsanyag </t>
  </si>
  <si>
    <t>B</t>
  </si>
  <si>
    <t>SZV</t>
  </si>
  <si>
    <t>KV</t>
  </si>
  <si>
    <t>4/a</t>
  </si>
  <si>
    <t>Kreditet nem képező tantárgyak</t>
  </si>
  <si>
    <t>x</t>
  </si>
  <si>
    <t>1. - 5. félév összes kreditet nem képző kontaktóra</t>
  </si>
  <si>
    <t>5/a</t>
  </si>
  <si>
    <t>Szabadon választható tantárgyak</t>
  </si>
  <si>
    <t>Szakmai- (Csapat-) gyakorlat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</si>
  <si>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</si>
  <si>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</si>
  <si>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</si>
  <si>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</si>
  <si>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</si>
  <si>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</si>
  <si>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</si>
  <si>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Vizsga (V)</t>
  </si>
  <si>
    <t>Vizsga (((zárvizsga tárgy((V(Z)))</t>
  </si>
  <si>
    <t>Alapvizsga (AV)</t>
  </si>
  <si>
    <t>Komplex vizsga (KO)</t>
  </si>
  <si>
    <t>Szigorlat (S)</t>
  </si>
  <si>
    <t>Záróvizsga (Z)</t>
  </si>
  <si>
    <t>Kritérium követelmény (KR)</t>
  </si>
  <si>
    <t>Félévenkénti számonkérések összesen</t>
  </si>
  <si>
    <t>KRITÉRIUM, KÖVETELMÉNYEK</t>
  </si>
  <si>
    <t>6.</t>
  </si>
  <si>
    <t>7.</t>
  </si>
  <si>
    <t>8.</t>
  </si>
  <si>
    <t>5. - 8.  összesen.</t>
  </si>
  <si>
    <t>2.2</t>
  </si>
  <si>
    <t>Szakmai törzsanyag kötelezően választható ismeretkörei</t>
  </si>
  <si>
    <t>Differenciált szakmai ismeretek</t>
  </si>
  <si>
    <t>Differenciált szakmai ismeretek összesen</t>
  </si>
  <si>
    <t>4/b</t>
  </si>
  <si>
    <t>5. - 8. félév összes kreditet nem képző kontaktóra</t>
  </si>
  <si>
    <t>5/b</t>
  </si>
  <si>
    <t>Z</t>
  </si>
  <si>
    <t>KR</t>
  </si>
  <si>
    <t>G(Z)</t>
  </si>
  <si>
    <t>FÉLÉVENKÉNTI SZÁMONKÉRÉS MINDÖSSZESEN</t>
  </si>
  <si>
    <t>TÖRZSANYAG ÖSSZESEN</t>
  </si>
  <si>
    <r>
      <t xml:space="preserve"> SZAKON KÖZÖS ÖSSZESEN (TÖRZSANYAG </t>
    </r>
    <r>
      <rPr>
        <i/>
        <sz val="12"/>
        <rFont val="Arial Narrow"/>
        <family val="2"/>
      </rPr>
      <t>áthozat)</t>
    </r>
  </si>
  <si>
    <r>
      <t xml:space="preserve"> SZAKON KÖZÖS ÖSSZESEN (TÖRZSANYAG</t>
    </r>
    <r>
      <rPr>
        <i/>
        <sz val="12"/>
        <rFont val="Arial Narrow"/>
        <family val="2"/>
      </rPr>
      <t xml:space="preserve"> áthozat)</t>
    </r>
  </si>
  <si>
    <t>ALAPKÉPZÉSI SZAK MINDÖSSZESEN</t>
  </si>
  <si>
    <t xml:space="preserve">TÖRZSANYAG  </t>
  </si>
  <si>
    <t>heti tanóra</t>
  </si>
  <si>
    <t>félévi tanóra</t>
  </si>
  <si>
    <t>elm. + gyak.                    heti  összes tanóra</t>
  </si>
  <si>
    <t>elm. + gyak.                   Heti  összes tanóra</t>
  </si>
  <si>
    <t>ÖSSZES TANÓRARENDI TANÓRA</t>
  </si>
  <si>
    <t>számonkérés    és             heti összes tanóra</t>
  </si>
  <si>
    <t>Katonai testnevelés</t>
  </si>
  <si>
    <t>Lövészeti felkészítés</t>
  </si>
  <si>
    <t>Szabályismereti modul</t>
  </si>
  <si>
    <t>HKTSB01</t>
  </si>
  <si>
    <t>HGEOB02</t>
  </si>
  <si>
    <t>HGEOB03</t>
  </si>
  <si>
    <t>HGEOB04</t>
  </si>
  <si>
    <t>HGEOB05</t>
  </si>
  <si>
    <t>HGEOB06</t>
  </si>
  <si>
    <t>Katonai alapkiképzési modul</t>
  </si>
  <si>
    <t>Általános politológia</t>
  </si>
  <si>
    <t>Vezetés- és szervezés elmélet</t>
  </si>
  <si>
    <t>Biztonsági tanulmányok</t>
  </si>
  <si>
    <t>Harcászat I.</t>
  </si>
  <si>
    <t>Katonai tereptan és geoinformációs ismeretek</t>
  </si>
  <si>
    <t>Katonai logisztikai és haditechnikai alapismeretek</t>
  </si>
  <si>
    <t>S2 szigorlat (Katonai vezetői alapismeretek)</t>
  </si>
  <si>
    <t>Nemzeti katonai értékrend,
 hagyomány és hadtörténelmi modul</t>
  </si>
  <si>
    <t>Filozófia-kultúrtörténet és katonai kultúraismeret</t>
  </si>
  <si>
    <t xml:space="preserve">Idegen nyelv </t>
  </si>
  <si>
    <t>Ejtőernyős felkészítés</t>
  </si>
  <si>
    <t xml:space="preserve">Katonai műveletek egészségügyi biztosítása </t>
  </si>
  <si>
    <t xml:space="preserve">Basics of the effects-based approach to operations </t>
  </si>
  <si>
    <t>A harcászati szintű katonai felderítés elmélete és gyakorlata IV. 7</t>
  </si>
  <si>
    <t>Idegen hadseregek-ismerete IV.7</t>
  </si>
  <si>
    <t>Speciális felderítő ismeret IV.7</t>
  </si>
  <si>
    <t>Felderítő eszközismeret és alkalmazás  IV.7</t>
  </si>
  <si>
    <t>HFELB71</t>
  </si>
  <si>
    <t>HFELB74</t>
  </si>
  <si>
    <t>HFELB72</t>
  </si>
  <si>
    <t>HFELB75</t>
  </si>
  <si>
    <t>HFELB73</t>
  </si>
  <si>
    <t>A harcászati szintű katonai felderítés elmélete és gyakorlata IV. 8</t>
  </si>
  <si>
    <t>Idegen hadseregek-ismerete IV.8</t>
  </si>
  <si>
    <t>Speciális felderítő ismeret IV.8</t>
  </si>
  <si>
    <t>Felderítő eszközismeret IV.8</t>
  </si>
  <si>
    <t>HFELB81</t>
  </si>
  <si>
    <t>HFELB84</t>
  </si>
  <si>
    <t>HFELB82</t>
  </si>
  <si>
    <t>HFELB83</t>
  </si>
  <si>
    <t>Speciális felderítő eszlözök ismerete</t>
  </si>
  <si>
    <t>Mozgás alapjai téli időjárási viszonyok között</t>
  </si>
  <si>
    <t>Túlélés alapjai természetes vizek közelében (Vízi túlélés)</t>
  </si>
  <si>
    <t>Víziakadályok felderítése</t>
  </si>
  <si>
    <t>Túlélés erdős- hegyes területen (Nyári túlélés)</t>
  </si>
  <si>
    <t>HFELB76</t>
  </si>
  <si>
    <t>HFELB77</t>
  </si>
  <si>
    <t>HFELB78</t>
  </si>
  <si>
    <t>HFELB87</t>
  </si>
  <si>
    <t>HFELB88</t>
  </si>
  <si>
    <t>HFELB89</t>
  </si>
  <si>
    <t>HFELB01</t>
  </si>
  <si>
    <t>HFELB03</t>
  </si>
  <si>
    <t>Tüzér harcászat és harcvezetés V. 13.</t>
  </si>
  <si>
    <t>Tüzérlövéstan és tűzvezetés 13.</t>
  </si>
  <si>
    <t>Haditechnikai ismeretek V. 4.</t>
  </si>
  <si>
    <t>Tüzérfelderítés 4.</t>
  </si>
  <si>
    <t>Harcszolgálat 4.</t>
  </si>
  <si>
    <t>Katonai metodika V.3.</t>
  </si>
  <si>
    <t>Tüzérségi tűz tervezése 7.</t>
  </si>
  <si>
    <t>A tüzérség lőelmélete  9.</t>
  </si>
  <si>
    <t>Tüzérségi tűz tervezése 8.</t>
  </si>
  <si>
    <t xml:space="preserve">Légvédelmi hálózatok </t>
  </si>
  <si>
    <t>Légvédelmi eszközök rendszertan I.</t>
  </si>
  <si>
    <t>Légvédelmi eszközök típusismerete</t>
  </si>
  <si>
    <t xml:space="preserve">Légvédelmi hálózatok nagyfrekvenciás elemei </t>
  </si>
  <si>
    <t>Légvédelmi eszközök rendszertan II.</t>
  </si>
  <si>
    <t>Elektronikai védelem</t>
  </si>
  <si>
    <t>Légvédelmi eszközök üzemeltetése</t>
  </si>
  <si>
    <t>Légvédelmi Szimulációs gyakorlatok</t>
  </si>
  <si>
    <t>Csapatkiképzés módszertana</t>
  </si>
  <si>
    <t>Légvédelmi eszközök  logisztikai biztosítása</t>
  </si>
  <si>
    <t>Speciális szakmai felkészítés 1.</t>
  </si>
  <si>
    <t>Speciális szakmai felkészítés 2.</t>
  </si>
  <si>
    <t>Speciális szakmai felkészítés 3.</t>
  </si>
  <si>
    <t>Speciális szakmai felkészítés 4.</t>
  </si>
  <si>
    <t>HFELB61</t>
  </si>
  <si>
    <t>HFELB62</t>
  </si>
  <si>
    <t>HGEOB11</t>
  </si>
  <si>
    <t>HFELB64</t>
  </si>
  <si>
    <t>HFELB79</t>
  </si>
  <si>
    <t>HFELB63</t>
  </si>
  <si>
    <t>HFELB31</t>
  </si>
  <si>
    <t>HFELB52</t>
  </si>
  <si>
    <t>HFELB22</t>
  </si>
  <si>
    <t xml:space="preserve"> </t>
  </si>
  <si>
    <t>KATONAI VEZETŐI ALAPKÉPZÉSI SZAK</t>
  </si>
  <si>
    <t>Harcászat II.</t>
  </si>
  <si>
    <t>Orientációs modul</t>
  </si>
  <si>
    <t>Fegyvernemek története</t>
  </si>
  <si>
    <t>Alkalmazott katonapszichológia és pedagógia alapjai</t>
  </si>
  <si>
    <t>Katonai vezetői személyi kompetenciafejlesztés</t>
  </si>
  <si>
    <t>Katonai vezetés- és szervezéselmélet I.</t>
  </si>
  <si>
    <t>Katonai vezetés- és szervezéselmélet II.</t>
  </si>
  <si>
    <t>Vegyivédelmi szaktechnikai eszközök és gépek I</t>
  </si>
  <si>
    <t>Kiemelt katasztrófavédelmi szakterületi feladatok</t>
  </si>
  <si>
    <t>ABV fegyverek és veszélyes ipari anyagok</t>
  </si>
  <si>
    <t>Vegyivédelmi szaktechnikai eszközök és gépek II</t>
  </si>
  <si>
    <t>Vegyivédelmi szaktechnikai eszközök és gépek III</t>
  </si>
  <si>
    <t xml:space="preserve">Gyújtófegyverek elleni védelem és ködösítő eszközök </t>
  </si>
  <si>
    <t>Vegyivédelmi szaktechnikai eszközök és gépek IV</t>
  </si>
  <si>
    <t>Vegyivédelmi szakharcászat I</t>
  </si>
  <si>
    <t>ABV védelmi támogatás rendszere</t>
  </si>
  <si>
    <t>Vegyi- sugárfelderítési szimulációs gyakorlatok</t>
  </si>
  <si>
    <t xml:space="preserve">ABV helyzetértékelés - ABV RIÉR </t>
  </si>
  <si>
    <t>Vegyivédelmi szakharcászat II</t>
  </si>
  <si>
    <t>Stabil és mozgó ABV laboratóriumok</t>
  </si>
  <si>
    <t>Járványtani ismeretek</t>
  </si>
  <si>
    <t>Tűzvédelmi ismeretek</t>
  </si>
  <si>
    <t>Civil-katonai együttműködés az ABV védelemben</t>
  </si>
  <si>
    <t>H760B07</t>
  </si>
  <si>
    <t>H760B06</t>
  </si>
  <si>
    <t>Alkotmányjog</t>
  </si>
  <si>
    <t>Közigazgatási funkciók és működés</t>
  </si>
  <si>
    <t>Hadelmélet és katonai műveletek</t>
  </si>
  <si>
    <t>Közszolgálati logisztika</t>
  </si>
  <si>
    <t>Rendészet elmélete és a rendészeti eszközrendszer</t>
  </si>
  <si>
    <t>Az állam szervezete</t>
  </si>
  <si>
    <t>Közszolgálati életpályák</t>
  </si>
  <si>
    <t>Nemzetbiztonsági tanulmányok</t>
  </si>
  <si>
    <t>Katasztrófavédelmi igazgatás</t>
  </si>
  <si>
    <t>Közpénzügyek és államháztartástan</t>
  </si>
  <si>
    <t>Közös közszolgálati gyakorlat</t>
  </si>
  <si>
    <t>Műszaki és vegyivédelmi csapatok alkalmazásának alapjai 1.</t>
  </si>
  <si>
    <t>Műszaki és vegyivédelmi csapatok alkalmazásának alapjai 2.</t>
  </si>
  <si>
    <t>Szárazföldi csapatok harcászata 1.</t>
  </si>
  <si>
    <t>Szárazföldi csapatok harcászata 2.</t>
  </si>
  <si>
    <t>Légierő csapatok harcászata 2.</t>
  </si>
  <si>
    <t>NATO military staff work training</t>
  </si>
  <si>
    <t>Alegységparancsnoki gyakorlati ismeretek
(jog, gazdálkodás, kiképzés, személyügy, békevezetés)</t>
  </si>
  <si>
    <t>Műszaki zárás</t>
  </si>
  <si>
    <t>Robbantás</t>
  </si>
  <si>
    <t>Erődítés-álcázás</t>
  </si>
  <si>
    <t>Hadiútépítés</t>
  </si>
  <si>
    <t>Hadihídépítés</t>
  </si>
  <si>
    <t>Műszaki technikai eszközök I.</t>
  </si>
  <si>
    <t>Műszaki technikai eszközök II.</t>
  </si>
  <si>
    <t>Átkelés HM</t>
  </si>
  <si>
    <t>Műszaki logisztika</t>
  </si>
  <si>
    <t>Műszaki támogatás I.</t>
  </si>
  <si>
    <t>Műszaki támogatás II.</t>
  </si>
  <si>
    <t>Építéskivitelezés</t>
  </si>
  <si>
    <t>Épületszerkezetek</t>
  </si>
  <si>
    <t>Útépítés INF</t>
  </si>
  <si>
    <t>Hídépítés INF</t>
  </si>
  <si>
    <t>Épületgépészet</t>
  </si>
  <si>
    <t>Építmények átalakítása</t>
  </si>
  <si>
    <t>Közművek</t>
  </si>
  <si>
    <t>Épületdiagnosztika</t>
  </si>
  <si>
    <t>Átkelés INF</t>
  </si>
  <si>
    <t>Építmény fenntartás</t>
  </si>
  <si>
    <t>Építmény üzemeltetés</t>
  </si>
  <si>
    <t>Építésügyi szabályozás</t>
  </si>
  <si>
    <t>Szabvány- és minőségügyi ismeretek</t>
  </si>
  <si>
    <t>Elhelyezés gazdálkodási és ingatlankez. Ism.</t>
  </si>
  <si>
    <t>F (S1)</t>
  </si>
  <si>
    <t>Harcászati modul (alapkiképzés)</t>
  </si>
  <si>
    <t>KR1</t>
  </si>
  <si>
    <t>S1</t>
  </si>
  <si>
    <t>Közszolgálati ismeretek modul</t>
  </si>
  <si>
    <t>Katonai és társadalomtudományi alapozó modul</t>
  </si>
  <si>
    <t>B (S2)</t>
  </si>
  <si>
    <t>A (S2)</t>
  </si>
  <si>
    <t>HHTFBFK001K</t>
  </si>
  <si>
    <t>KR2</t>
  </si>
  <si>
    <t>Katonai vezetéstudományi modul</t>
  </si>
  <si>
    <t>G (S3)</t>
  </si>
  <si>
    <t>A (S3)</t>
  </si>
  <si>
    <t>KR3</t>
  </si>
  <si>
    <t>S3 szigorlat
 (Katonai vezetéstudományi és pedagógia-pszichológia)</t>
  </si>
  <si>
    <t>S3</t>
  </si>
  <si>
    <t>Fegyvernemi alapozó modul</t>
  </si>
  <si>
    <t>G(S4)</t>
  </si>
  <si>
    <t>A(S4)</t>
  </si>
  <si>
    <t>S4 szigorlat
 (Fegyvernemi alapozó ismeretek)</t>
  </si>
  <si>
    <t>S4</t>
  </si>
  <si>
    <t xml:space="preserve"> SZAKON KÖZÖS ÖSSZESEN
(TÖRZSANYAG 1-5. FÉLÉV)</t>
  </si>
  <si>
    <t>KR5</t>
  </si>
  <si>
    <t>KR6</t>
  </si>
  <si>
    <t>KR7</t>
  </si>
  <si>
    <t>KR8</t>
  </si>
  <si>
    <t>KR9</t>
  </si>
  <si>
    <t>KR10</t>
  </si>
  <si>
    <t>KR11</t>
  </si>
  <si>
    <t xml:space="preserve"> 2-4 hét a 8. félévben (első tiszti beosztásra való közvetlen felkészülés)</t>
  </si>
  <si>
    <t>KAL6B01</t>
  </si>
  <si>
    <t>KAL6B02</t>
  </si>
  <si>
    <t>KBVAB03</t>
  </si>
  <si>
    <t>HHH1B01</t>
  </si>
  <si>
    <t>RRVTB03</t>
  </si>
  <si>
    <t>KES4B01</t>
  </si>
  <si>
    <t>HLMLB01</t>
  </si>
  <si>
    <t>NKTB01</t>
  </si>
  <si>
    <t>RRVTB01</t>
  </si>
  <si>
    <t>AZ ALAPKÉPZÉSI SZAKON KÖZÖS TANTÁRGYAK (TÖRZSANYAG 1-5. FÉLÉV)</t>
  </si>
  <si>
    <t>KR13</t>
  </si>
  <si>
    <t>Orientált modul összesen</t>
  </si>
  <si>
    <t>Orientációs modul összesen</t>
  </si>
  <si>
    <t>lövész</t>
  </si>
  <si>
    <t>HHK1B11</t>
  </si>
  <si>
    <t>HHK1B17</t>
  </si>
  <si>
    <t>Harckocsi lőkiképzés 7.</t>
  </si>
  <si>
    <t>Haditechnika 7.</t>
  </si>
  <si>
    <t>Fegyverzettechnika 7.</t>
  </si>
  <si>
    <t>Speciális felkészítés 7.</t>
  </si>
  <si>
    <t>Katonai metodika 7.</t>
  </si>
  <si>
    <t>Harckocsi harcászat 7.</t>
  </si>
  <si>
    <t>Fegyverzettechnika 8.</t>
  </si>
  <si>
    <t>Speciális felkészítés 8.</t>
  </si>
  <si>
    <t>Harckocsi harcászat 8.</t>
  </si>
  <si>
    <t>Harckocsi lőkiképzés 8.</t>
  </si>
  <si>
    <t>Harckocsi típusok</t>
  </si>
  <si>
    <t>Harckocsi lőszerek</t>
  </si>
  <si>
    <t>HHK1B19</t>
  </si>
  <si>
    <t>HHK1B12</t>
  </si>
  <si>
    <t>HHK1B15</t>
  </si>
  <si>
    <t>HHK1B20</t>
  </si>
  <si>
    <t>HHK1B16</t>
  </si>
  <si>
    <t xml:space="preserve">HHK1B13 </t>
  </si>
  <si>
    <t xml:space="preserve">HHK1B14 </t>
  </si>
  <si>
    <t xml:space="preserve">HHK1B18 </t>
  </si>
  <si>
    <t>S2</t>
  </si>
  <si>
    <t>KR4</t>
  </si>
  <si>
    <t>Harc megvívása  szükségfegyverekkel</t>
  </si>
  <si>
    <t>Katonai humán ökológia</t>
  </si>
  <si>
    <t>Más hadseregek ismerete</t>
  </si>
  <si>
    <t>HUKPB02</t>
  </si>
  <si>
    <t>HLHAB04</t>
  </si>
  <si>
    <t>HIEHB47</t>
  </si>
  <si>
    <t>H925B01</t>
  </si>
  <si>
    <t>H925B02</t>
  </si>
  <si>
    <t>NKEHT030105</t>
  </si>
  <si>
    <t>HHKV324001</t>
  </si>
  <si>
    <t>HHKV324002</t>
  </si>
  <si>
    <t xml:space="preserve">HUKPB03  </t>
  </si>
  <si>
    <t>Katonai infokommunikáció
 és elektronikai hadviselés alapjai</t>
  </si>
  <si>
    <t>Magyar hadtörténelem és katonai hagyományok</t>
  </si>
  <si>
    <t>HKTSB02</t>
  </si>
  <si>
    <t>Katonai Testnevelés II.</t>
  </si>
  <si>
    <t>HKTSB03</t>
  </si>
  <si>
    <t>Katonai Testnevelés III.</t>
  </si>
  <si>
    <t>HKTSB04</t>
  </si>
  <si>
    <t>Katonai Testnevelés IV.</t>
  </si>
  <si>
    <t>HKTSB05</t>
  </si>
  <si>
    <t>Katonai Testnevelés V.</t>
  </si>
  <si>
    <t>HKTSB06</t>
  </si>
  <si>
    <t>Katonai Testnevelés VI.</t>
  </si>
  <si>
    <t>HKTSB07</t>
  </si>
  <si>
    <t>Katonai Testnevelés VII.</t>
  </si>
  <si>
    <t>HKTSB08</t>
  </si>
  <si>
    <t>Katonai Testnevelés VIII.</t>
  </si>
  <si>
    <t>KCN2B01</t>
  </si>
  <si>
    <t>VKMTB11</t>
  </si>
  <si>
    <t>KKJ6B03</t>
  </si>
  <si>
    <t>Harcászati komplex foglalkozás 3 (őszi kihelyezés)
(őszi kihelyezés)</t>
  </si>
  <si>
    <t>Harcászati komplex foglalkozás 5 (őszi kihelyezés)
(őszi kihelyezés)</t>
  </si>
  <si>
    <t>Harcászati komplex foglalkozás 7 (őszi kihelyezés)</t>
  </si>
  <si>
    <t>Harcászati komplex foglalkozás 8 (téli kihelyezés)
(téli kihelyezés)</t>
  </si>
  <si>
    <t>Harcászati komplex foglalkozás 6t (téli kihelyezés)
(téli kihelyezés)</t>
  </si>
  <si>
    <t>Harcászati komplex foglalkozás 6ny (nyári kihelyezés)</t>
  </si>
  <si>
    <t>Harcászati komplex foglalkozás 4 (nyári kihelyezés)
(nyári kihelyezés)</t>
  </si>
  <si>
    <t>A KR5 - KR11  harcászati komplex foglalkozások közül minimum 5 teljesítése (távollét csak egészségügyi és szolgálati okból engedélyezett)</t>
  </si>
  <si>
    <t>S1 (KR1) , S2 (KR2), S3 KR3), S4 (KR4), S5 (KR12) szigorlatok eredményes letétele</t>
  </si>
  <si>
    <t>KR13 - Szakmai- (csapat-) gyakorlat teljesítése</t>
  </si>
  <si>
    <t>HFELB66</t>
  </si>
  <si>
    <t>HGEOB09</t>
  </si>
  <si>
    <t>HÖLHB18</t>
  </si>
  <si>
    <t>HÖLHB20</t>
  </si>
  <si>
    <t>HÖLHB19</t>
  </si>
  <si>
    <t>HÖLHB11</t>
  </si>
  <si>
    <t>HÖLHB12</t>
  </si>
  <si>
    <t>HÖLHB13</t>
  </si>
  <si>
    <t>HÖLHB09</t>
  </si>
  <si>
    <t>HÖLHB15</t>
  </si>
  <si>
    <t>HÖLHB14</t>
  </si>
  <si>
    <t>HÖLHB07</t>
  </si>
  <si>
    <t>HÖLHB06</t>
  </si>
  <si>
    <t>HÖLHB10</t>
  </si>
  <si>
    <t>HÖLHB16</t>
  </si>
  <si>
    <t>HÖLHB17</t>
  </si>
  <si>
    <t>HÖLHB21</t>
  </si>
  <si>
    <t>HÖSHB11</t>
  </si>
  <si>
    <t>HÖSHB12</t>
  </si>
  <si>
    <t>Fegyverzeti és szakcsapat modul</t>
  </si>
  <si>
    <t>Általános szociológia (Szociológiai alapismeretek)</t>
  </si>
  <si>
    <t>RARTB01</t>
  </si>
  <si>
    <t>A (KR5)</t>
  </si>
  <si>
    <t>G(S3)</t>
  </si>
  <si>
    <t>A (KR7)</t>
  </si>
  <si>
    <t>A (KR6)</t>
  </si>
  <si>
    <r>
      <t xml:space="preserve"> </t>
    </r>
    <r>
      <rPr>
        <sz val="12"/>
        <rFont val="Times New Roman"/>
        <family val="1"/>
      </rPr>
      <t>Szervezetszociológia</t>
    </r>
  </si>
  <si>
    <t>NKEHT030106</t>
  </si>
  <si>
    <t>Bevezetés a katonaszociológiába</t>
  </si>
  <si>
    <t>A (KR8)</t>
  </si>
  <si>
    <t>A (KR9)</t>
  </si>
  <si>
    <t>A (KR10)</t>
  </si>
  <si>
    <t>A (KR11)</t>
  </si>
  <si>
    <t>G(S5)</t>
  </si>
  <si>
    <t xml:space="preserve"> Speciális szakmai felkészítés 1.</t>
  </si>
  <si>
    <t xml:space="preserve"> Speciális szakmai felkészítés 2.</t>
  </si>
  <si>
    <t xml:space="preserve"> Speciális szakmai felkészítés 3.</t>
  </si>
  <si>
    <t xml:space="preserve"> Speciális szakmai felkészítés 4.</t>
  </si>
  <si>
    <t xml:space="preserve">HTÜZB 21 </t>
  </si>
  <si>
    <t>HLEV05</t>
  </si>
  <si>
    <t>HLEV06</t>
  </si>
  <si>
    <t>HLEV07</t>
  </si>
  <si>
    <t>HLEV08</t>
  </si>
  <si>
    <t>HLEV09</t>
  </si>
  <si>
    <t>HLEV10</t>
  </si>
  <si>
    <t>Lőelméleti Alapismeretek</t>
  </si>
  <si>
    <t>HLEV11</t>
  </si>
  <si>
    <t>HLEV12</t>
  </si>
  <si>
    <t>HLEV13</t>
  </si>
  <si>
    <t>HLEV14</t>
  </si>
  <si>
    <t>HLEV15</t>
  </si>
  <si>
    <t>HLEV16</t>
  </si>
  <si>
    <t>HLEV17</t>
  </si>
  <si>
    <t>Ballisztikus rakéták elleni védelem</t>
  </si>
  <si>
    <t>HLEV18</t>
  </si>
  <si>
    <t>Légvédelmi Rakéta fegyverek</t>
  </si>
  <si>
    <t>HLEV19</t>
  </si>
  <si>
    <t>HMÜSB02</t>
  </si>
  <si>
    <t>HMÜSB01</t>
  </si>
  <si>
    <t>HMÜSB03</t>
  </si>
  <si>
    <t>HMÜSB04</t>
  </si>
  <si>
    <t>HMÜSB05</t>
  </si>
  <si>
    <t>HMÜSB06</t>
  </si>
  <si>
    <t>HMÜSB07</t>
  </si>
  <si>
    <t>Szabadon választható tantárgy</t>
  </si>
  <si>
    <t>HMÜSB10</t>
  </si>
  <si>
    <t>HMÜSB11</t>
  </si>
  <si>
    <t>HMÜSB12</t>
  </si>
  <si>
    <t>HMÜSB13</t>
  </si>
  <si>
    <t>HMÜSB08</t>
  </si>
  <si>
    <t>Földművek</t>
  </si>
  <si>
    <t>HMÜSB09</t>
  </si>
  <si>
    <t>Talajmechanika-alapozás</t>
  </si>
  <si>
    <t>HMÜSB41</t>
  </si>
  <si>
    <t>HMÜSB42</t>
  </si>
  <si>
    <t>HMÜSB43</t>
  </si>
  <si>
    <t>HMÜSB44</t>
  </si>
  <si>
    <t>HMÜSB45</t>
  </si>
  <si>
    <t>HMÜSB46</t>
  </si>
  <si>
    <t>HMÜSB47</t>
  </si>
  <si>
    <t>HMÜSB48</t>
  </si>
  <si>
    <t>HMÜSB49</t>
  </si>
  <si>
    <t>HMÜSB50</t>
  </si>
  <si>
    <t>HMÜSB53</t>
  </si>
  <si>
    <t>HMÜSB54</t>
  </si>
  <si>
    <t>HMÜSB55</t>
  </si>
  <si>
    <t>HMÜSB56</t>
  </si>
  <si>
    <t>HMÜSB57</t>
  </si>
  <si>
    <t>HABVB02</t>
  </si>
  <si>
    <t>HABVB01</t>
  </si>
  <si>
    <t>F(S5)</t>
  </si>
  <si>
    <t>HABVB03</t>
  </si>
  <si>
    <t>HABVB04</t>
  </si>
  <si>
    <t>HABVB05</t>
  </si>
  <si>
    <t>HABVB06</t>
  </si>
  <si>
    <t>HABVB07</t>
  </si>
  <si>
    <t>HABVB08</t>
  </si>
  <si>
    <t>HABVB09</t>
  </si>
  <si>
    <t>HABVB10</t>
  </si>
  <si>
    <t>HABVB11</t>
  </si>
  <si>
    <t>HABVB12</t>
  </si>
  <si>
    <t>HABVB13</t>
  </si>
  <si>
    <t>HABVB18</t>
  </si>
  <si>
    <t>HÖLVB25</t>
  </si>
  <si>
    <t>HÖLVB23</t>
  </si>
  <si>
    <t>HÖLVB24</t>
  </si>
  <si>
    <t>HÖLVB35</t>
  </si>
  <si>
    <t>HÖLVB36</t>
  </si>
  <si>
    <t>HÖLVB15</t>
  </si>
  <si>
    <t>HÖLVB11</t>
  </si>
  <si>
    <t>HÖLVB12</t>
  </si>
  <si>
    <t>HÖLVB21</t>
  </si>
  <si>
    <t>HÖLVB22</t>
  </si>
  <si>
    <t>Lövész harcászat 7.</t>
  </si>
  <si>
    <t>Lövész harcászat 8.</t>
  </si>
  <si>
    <t>Lövész lövészeti kiképzés 7.</t>
  </si>
  <si>
    <t>Lövész lövészeti kiképzés 8.</t>
  </si>
  <si>
    <t>HFELB41</t>
  </si>
  <si>
    <t>Katonai vezetői alapszak közös képzési fázis záróvizsga</t>
  </si>
  <si>
    <t>HÖLHB25</t>
  </si>
  <si>
    <t xml:space="preserve">S5 szigorlat (harckocsi fegyvernemi alapismeretek) </t>
  </si>
  <si>
    <t>S5 lövész harcászat szigorlat</t>
  </si>
  <si>
    <r>
      <t>Légier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 xml:space="preserve"> csapatok harcászata 1.</t>
    </r>
  </si>
  <si>
    <t>Szabadon választott</t>
  </si>
  <si>
    <t>HÖLHB26</t>
  </si>
  <si>
    <t>HÖLHB27</t>
  </si>
  <si>
    <t>Szakdolgozat-készítés</t>
  </si>
  <si>
    <t>Szakdolgozat-védés</t>
  </si>
  <si>
    <t>HHKV324003</t>
  </si>
  <si>
    <t>Katonai metodika IV.7</t>
  </si>
  <si>
    <t>FELDERÍTŐ SPECIALIZÁCIÓ</t>
  </si>
  <si>
    <t>TÜZÉR SPECIALIZÁCIÓ</t>
  </si>
  <si>
    <t>LÉGVÉDELMI RAKÉTA SPECIALIZÁCIÓ</t>
  </si>
  <si>
    <t>VEGYIVÉDELMI SPECIALIZÁCIÓ</t>
  </si>
  <si>
    <t>HARCKOCSIZÓ SPECIALIZÁCIÓ</t>
  </si>
  <si>
    <t>LÖVÉSZ SPECIALIZÁCIÓ</t>
  </si>
  <si>
    <t>S1 szigorlat (katonai alapkiképzés komplex számonkérés)</t>
  </si>
  <si>
    <t>Szakmai- (csapat-) gyakorlat</t>
  </si>
  <si>
    <r>
      <t xml:space="preserve"> SZAKON KÖZÖS ÖSSZESEN (TÖRZSANYAG</t>
    </r>
    <r>
      <rPr>
        <i/>
        <sz val="12"/>
        <rFont val="Arial Narrow"/>
        <family val="2"/>
      </rPr>
      <t xml:space="preserve"> áthozat)</t>
    </r>
  </si>
  <si>
    <t>Műszaki (harcos) modul</t>
  </si>
  <si>
    <r>
      <t xml:space="preserve"> SZAKON KÖZÖS ÖSSZESEN (TÖRZSANYAG </t>
    </r>
    <r>
      <rPr>
        <i/>
        <sz val="12"/>
        <rFont val="Arial Narrow"/>
        <family val="2"/>
      </rPr>
      <t>áthozat)</t>
    </r>
  </si>
  <si>
    <t>Tüzér harcászat és harcvezetés V. 14.</t>
  </si>
  <si>
    <t>Tüzérlövéstan és tűzvezetés 14.</t>
  </si>
  <si>
    <t>Haditechnikai ismeretek V.5.</t>
  </si>
  <si>
    <t>Harcszolgálat 5.</t>
  </si>
  <si>
    <t xml:space="preserve">Tüzér (tábori)szakosító képzés </t>
  </si>
  <si>
    <t xml:space="preserve">Tüzér (páncéltörő)szakosító képzés </t>
  </si>
  <si>
    <t xml:space="preserve">Tüzér (századtűztámogató) szakosító képzés </t>
  </si>
  <si>
    <t>KAT1B04</t>
  </si>
  <si>
    <t>MŰSZAKI SPECIALIZÁCIÓ</t>
  </si>
  <si>
    <t xml:space="preserve">HTÜZB22 </t>
  </si>
  <si>
    <t xml:space="preserve">HTÜZB23 </t>
  </si>
  <si>
    <t>HTÜZB24</t>
  </si>
  <si>
    <t xml:space="preserve">HTÜZB25 </t>
  </si>
  <si>
    <t xml:space="preserve">HTÜZB26 </t>
  </si>
  <si>
    <t xml:space="preserve">HTÜZB91 </t>
  </si>
  <si>
    <t>HTÜZB92</t>
  </si>
  <si>
    <t>HTÜZB93</t>
  </si>
  <si>
    <t>HTÜZB31</t>
  </si>
  <si>
    <t>HTÜZB32</t>
  </si>
  <si>
    <t xml:space="preserve">HTÜZB33 </t>
  </si>
  <si>
    <t xml:space="preserve">HTÜZB34 </t>
  </si>
  <si>
    <t xml:space="preserve">HTÜZB81 </t>
  </si>
  <si>
    <t xml:space="preserve">HTÜZB82 </t>
  </si>
  <si>
    <t xml:space="preserve">HTÜZB83  </t>
  </si>
  <si>
    <t xml:space="preserve">HTÜZB84 </t>
  </si>
  <si>
    <t>KR12</t>
  </si>
  <si>
    <t>S5 szigorlat (felderítő fegyvernemi alapismeretek)</t>
  </si>
  <si>
    <t>S5</t>
  </si>
  <si>
    <t>Specializáció záróvizsga</t>
  </si>
  <si>
    <t>S5 szigorlat (tüzér fegyvernemi alapismeretek)</t>
  </si>
  <si>
    <t xml:space="preserve">S5 (Fegyvernemi ismeretek)  szigorlat </t>
  </si>
  <si>
    <t xml:space="preserve">S5 </t>
  </si>
  <si>
    <r>
      <t>Matematika (katonai vezet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i alap) 1.</t>
    </r>
  </si>
  <si>
    <r>
      <t>Matematika (katonai vezet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i alap) 2.</t>
    </r>
  </si>
  <si>
    <r>
      <t>Hadtörténelem (katonai vezet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i)</t>
    </r>
  </si>
  <si>
    <r>
      <rPr>
        <sz val="12"/>
        <rFont val="Lucida Grande"/>
        <family val="2"/>
      </rPr>
      <t>Ű</t>
    </r>
    <r>
      <rPr>
        <sz val="12"/>
        <rFont val="Arial Narrow"/>
        <family val="2"/>
      </rPr>
      <t>rdinamika, a világ</t>
    </r>
    <r>
      <rPr>
        <sz val="12"/>
        <rFont val="Lucida Grande"/>
        <family val="2"/>
      </rPr>
      <t>ű</t>
    </r>
    <r>
      <rPr>
        <sz val="12"/>
        <rFont val="Arial Narrow"/>
        <family val="2"/>
      </rPr>
      <t>r katonai alkalmazásának alapjai</t>
    </r>
  </si>
  <si>
    <r>
      <t>Extrém fizikai, pszichikai és környezeti 
tényez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k hatása a katonai teljesítményre</t>
    </r>
  </si>
  <si>
    <r>
      <t xml:space="preserve"> 4 hét a 8. félévben (els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 xml:space="preserve"> tiszti beosztásra való közvetlen felkészülés)</t>
    </r>
  </si>
  <si>
    <t>Katonai Testnevelés II-VIII.</t>
  </si>
  <si>
    <t>Szabadon választott tárgy</t>
  </si>
  <si>
    <t>KR12 - S5 felderítő fegyvernemi alapismeretek szigorlat</t>
  </si>
  <si>
    <t xml:space="preserve">Harcászati (hadműveleti) szintű vezetési
 és irányítási információs rendszerek </t>
  </si>
  <si>
    <t>KR12 - S5 tüzér fegyvernemi alapismeretek szigorlat</t>
  </si>
  <si>
    <t>KR12 - S5 légvédelmi rakéta fegyvernemi alapismeretek szigorlat</t>
  </si>
  <si>
    <t>A (S5)</t>
  </si>
  <si>
    <t xml:space="preserve">Légvédelmi Rakéta- és Tüzér Szakharcászat I. </t>
  </si>
  <si>
    <t xml:space="preserve">Légvédelmi Rakéta- és Tüzér Szakharcászat II. </t>
  </si>
  <si>
    <t>K(Z)</t>
  </si>
  <si>
    <t>KR12 - S5 vegyivédelmi specializációs alapismeretek szigorlat</t>
  </si>
  <si>
    <t>Harckocsi fegyverzettechnika 7.</t>
  </si>
  <si>
    <t>A(S5)</t>
  </si>
  <si>
    <t>Harckocsi Fegyverzettechnika 8.</t>
  </si>
  <si>
    <t>Túlélés alapjai erdős- hegyes területen télen (Téli túlélés)</t>
  </si>
  <si>
    <t>KR12 - S5 Műszaki alapismeretek szigorlat</t>
  </si>
  <si>
    <t xml:space="preserve">B </t>
  </si>
  <si>
    <t>(S2)</t>
  </si>
  <si>
    <t>(S3)</t>
  </si>
  <si>
    <t xml:space="preserve">G </t>
  </si>
  <si>
    <t>(S4)</t>
  </si>
  <si>
    <t>(S5)</t>
  </si>
  <si>
    <t>(Z)</t>
  </si>
  <si>
    <t xml:space="preserve">K </t>
  </si>
  <si>
    <t>Harckocsi haditechnika 7.</t>
  </si>
  <si>
    <t xml:space="preserve">A (S3) </t>
  </si>
  <si>
    <t>KTE1B01</t>
  </si>
  <si>
    <t>KIJ6B01</t>
  </si>
  <si>
    <t>KPÜ2B01</t>
  </si>
  <si>
    <t>KSJ4B01</t>
  </si>
  <si>
    <t>Áthozat záróvizsga tárgyak (közös képzési fázis)</t>
  </si>
  <si>
    <t>HMÜSB51</t>
  </si>
  <si>
    <t>Számítógépes tervezés</t>
  </si>
  <si>
    <t>HMÜSB52</t>
  </si>
  <si>
    <t>Földalatti műtárgyak</t>
  </si>
  <si>
    <t xml:space="preserve">S5 (műszaki ismeretek)  szigorlat </t>
  </si>
  <si>
    <t>Műszaki (infrastrukturális) modul</t>
  </si>
  <si>
    <t xml:space="preserve">S5 szigorlat (vegyivédelmi specializációs alapismeretek)  </t>
  </si>
  <si>
    <t>Repülőtér karbantartás</t>
  </si>
  <si>
    <t>4 volt</t>
  </si>
  <si>
    <t>nincs NEPTUNBAN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</si>
</sst>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%"/>
    <numFmt numFmtId="184" formatCode="_-* #,##0.000\ _F_t_-;\-* #,##0.000\ _F_t_-;_-* &quot;-&quot;??\ _F_t_-;_-@_-"/>
    <numFmt numFmtId="185" formatCode="_-* #,##0.0\ _F_t_-;\-* #,##0.0\ _F_t_-;_-* &quot;-&quot;??\ _F_t_-;_-@_-"/>
    <numFmt numFmtId="186" formatCode="_-* #,##0\ _F_t_-;\-* #,##0\ _F_t_-;_-* &quot;-&quot;??\ _F_t_-;_-@_-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k\ryy\d\i\t"/>
    <numFmt numFmtId="200" formatCode="0.000%"/>
    <numFmt numFmtId="201" formatCode="0.0000%"/>
    <numFmt numFmtId="202" formatCode="0.00000%"/>
    <numFmt numFmtId="203" formatCode="[$€-2]\ #\ ##,000_);[Red]\([$€-2]\ #\ ##,000\)"/>
    <numFmt numFmtId="204" formatCode="[$¥€-2]\ #\ ##,000_);[Red]\([$€-2]\ #\ ##,000\)"/>
  </numFmts>
  <fonts count="60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sz val="13"/>
      <name val="Arial CE"/>
      <family val="0"/>
    </font>
    <font>
      <b/>
      <i/>
      <sz val="11"/>
      <name val="Arial Narrow"/>
      <family val="2"/>
    </font>
    <font>
      <sz val="11"/>
      <name val="Arial CE"/>
      <family val="0"/>
    </font>
    <font>
      <sz val="12"/>
      <name val="Arial Narrow"/>
      <family val="2"/>
    </font>
    <font>
      <sz val="12"/>
      <name val="Arial CE"/>
      <family val="0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b/>
      <sz val="12"/>
      <name val="Arial CE"/>
      <family val="0"/>
    </font>
    <font>
      <b/>
      <sz val="12"/>
      <color indexed="10"/>
      <name val="Arial Narrow"/>
      <family val="2"/>
    </font>
    <font>
      <b/>
      <sz val="11"/>
      <name val="Times New Roman CE"/>
      <family val="0"/>
    </font>
    <font>
      <sz val="12"/>
      <name val="Times New Roman"/>
      <family val="1"/>
    </font>
    <font>
      <sz val="12"/>
      <color indexed="12"/>
      <name val="Arial Narrow"/>
      <family val="2"/>
    </font>
    <font>
      <b/>
      <sz val="12"/>
      <color indexed="48"/>
      <name val="Arial CE"/>
      <family val="0"/>
    </font>
    <font>
      <sz val="12"/>
      <color indexed="10"/>
      <name val="Arial Narrow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color indexed="10"/>
      <name val="Arial CE"/>
      <family val="0"/>
    </font>
    <font>
      <sz val="12"/>
      <color indexed="53"/>
      <name val="Arial Narrow"/>
      <family val="2"/>
    </font>
    <font>
      <sz val="9"/>
      <name val="Arial Narrow"/>
      <family val="2"/>
    </font>
    <font>
      <sz val="12"/>
      <name val="Lucida Grande"/>
      <family val="2"/>
    </font>
    <font>
      <b/>
      <sz val="11"/>
      <name val="Times New Roman"/>
      <family val="1"/>
    </font>
    <font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0"/>
    </font>
    <font>
      <sz val="11"/>
      <color rgb="FFC0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double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double"/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double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double"/>
      <top style="medium"/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78">
    <xf numFmtId="0" fontId="0" fillId="0" borderId="0" xfId="0" applyAlignment="1">
      <alignment/>
    </xf>
    <xf numFmtId="0" fontId="17" fillId="0" borderId="0" xfId="57">
      <alignment/>
      <protection/>
    </xf>
    <xf numFmtId="0" fontId="27" fillId="24" borderId="10" xfId="57" applyFont="1" applyFill="1" applyBorder="1" applyAlignment="1" applyProtection="1">
      <alignment horizontal="center" textRotation="90"/>
      <protection/>
    </xf>
    <xf numFmtId="0" fontId="27" fillId="24" borderId="11" xfId="57" applyFont="1" applyFill="1" applyBorder="1" applyAlignment="1" applyProtection="1">
      <alignment horizontal="center" textRotation="90" wrapText="1"/>
      <protection/>
    </xf>
    <xf numFmtId="0" fontId="27" fillId="24" borderId="10" xfId="57" applyFont="1" applyFill="1" applyBorder="1" applyAlignment="1" applyProtection="1">
      <alignment horizontal="center" textRotation="90" wrapText="1"/>
      <protection/>
    </xf>
    <xf numFmtId="0" fontId="29" fillId="4" borderId="12" xfId="57" applyFont="1" applyFill="1" applyBorder="1" applyProtection="1">
      <alignment/>
      <protection/>
    </xf>
    <xf numFmtId="0" fontId="28" fillId="4" borderId="13" xfId="57" applyFont="1" applyFill="1" applyBorder="1" applyAlignment="1" applyProtection="1">
      <alignment horizontal="center"/>
      <protection/>
    </xf>
    <xf numFmtId="0" fontId="31" fillId="0" borderId="0" xfId="57" applyFont="1">
      <alignment/>
      <protection/>
    </xf>
    <xf numFmtId="0" fontId="33" fillId="0" borderId="0" xfId="57" applyFont="1">
      <alignment/>
      <protection/>
    </xf>
    <xf numFmtId="1" fontId="34" fillId="0" borderId="14" xfId="57" applyNumberFormat="1" applyFont="1" applyFill="1" applyBorder="1" applyAlignment="1" applyProtection="1">
      <alignment horizontal="center"/>
      <protection locked="0"/>
    </xf>
    <xf numFmtId="1" fontId="34" fillId="0" borderId="15" xfId="57" applyNumberFormat="1" applyFont="1" applyFill="1" applyBorder="1" applyAlignment="1" applyProtection="1">
      <alignment horizontal="center"/>
      <protection locked="0"/>
    </xf>
    <xf numFmtId="0" fontId="34" fillId="0" borderId="16" xfId="57" applyFont="1" applyFill="1" applyBorder="1" applyAlignment="1" applyProtection="1">
      <alignment horizontal="center"/>
      <protection locked="0"/>
    </xf>
    <xf numFmtId="1" fontId="34" fillId="4" borderId="17" xfId="57" applyNumberFormat="1" applyFont="1" applyFill="1" applyBorder="1" applyAlignment="1" applyProtection="1">
      <alignment horizontal="center"/>
      <protection/>
    </xf>
    <xf numFmtId="1" fontId="34" fillId="4" borderId="18" xfId="57" applyNumberFormat="1" applyFont="1" applyFill="1" applyBorder="1" applyAlignment="1" applyProtection="1">
      <alignment horizontal="center" vertical="center" shrinkToFit="1"/>
      <protection/>
    </xf>
    <xf numFmtId="1" fontId="34" fillId="0" borderId="19" xfId="57" applyNumberFormat="1" applyFont="1" applyFill="1" applyBorder="1" applyAlignment="1" applyProtection="1">
      <alignment horizontal="center"/>
      <protection locked="0"/>
    </xf>
    <xf numFmtId="0" fontId="34" fillId="0" borderId="20" xfId="57" applyFont="1" applyFill="1" applyBorder="1" applyAlignment="1" applyProtection="1">
      <alignment horizontal="center"/>
      <protection locked="0"/>
    </xf>
    <xf numFmtId="0" fontId="32" fillId="4" borderId="21" xfId="57" applyFont="1" applyFill="1" applyBorder="1" applyAlignment="1" applyProtection="1">
      <alignment horizontal="center"/>
      <protection/>
    </xf>
    <xf numFmtId="1" fontId="34" fillId="0" borderId="18" xfId="57" applyNumberFormat="1" applyFont="1" applyFill="1" applyBorder="1" applyAlignment="1" applyProtection="1">
      <alignment horizontal="center"/>
      <protection locked="0"/>
    </xf>
    <xf numFmtId="0" fontId="34" fillId="0" borderId="17" xfId="57" applyFont="1" applyFill="1" applyBorder="1" applyAlignment="1" applyProtection="1">
      <alignment horizontal="center"/>
      <protection locked="0"/>
    </xf>
    <xf numFmtId="1" fontId="34" fillId="0" borderId="20" xfId="57" applyNumberFormat="1" applyFont="1" applyFill="1" applyBorder="1" applyAlignment="1" applyProtection="1">
      <alignment horizontal="center"/>
      <protection locked="0"/>
    </xf>
    <xf numFmtId="0" fontId="17" fillId="0" borderId="0" xfId="57" applyFill="1">
      <alignment/>
      <protection/>
    </xf>
    <xf numFmtId="1" fontId="25" fillId="4" borderId="22" xfId="57" applyNumberFormat="1" applyFont="1" applyFill="1" applyBorder="1" applyAlignment="1" applyProtection="1">
      <alignment horizontal="center"/>
      <protection/>
    </xf>
    <xf numFmtId="1" fontId="25" fillId="4" borderId="23" xfId="57" applyNumberFormat="1" applyFont="1" applyFill="1" applyBorder="1" applyAlignment="1" applyProtection="1">
      <alignment horizontal="center"/>
      <protection/>
    </xf>
    <xf numFmtId="0" fontId="34" fillId="4" borderId="15" xfId="57" applyFont="1" applyFill="1" applyBorder="1" applyAlignment="1" applyProtection="1">
      <alignment horizontal="center"/>
      <protection/>
    </xf>
    <xf numFmtId="0" fontId="30" fillId="0" borderId="15" xfId="57" applyFont="1" applyFill="1" applyBorder="1" applyAlignment="1" applyProtection="1">
      <alignment horizontal="center"/>
      <protection locked="0"/>
    </xf>
    <xf numFmtId="0" fontId="30" fillId="0" borderId="16" xfId="57" applyFont="1" applyFill="1" applyBorder="1" applyAlignment="1" applyProtection="1">
      <alignment horizontal="center"/>
      <protection locked="0"/>
    </xf>
    <xf numFmtId="0" fontId="34" fillId="0" borderId="24" xfId="57" applyFont="1" applyFill="1" applyBorder="1" applyAlignment="1" applyProtection="1">
      <alignment horizontal="center"/>
      <protection locked="0"/>
    </xf>
    <xf numFmtId="0" fontId="30" fillId="4" borderId="15" xfId="57" applyFont="1" applyFill="1" applyBorder="1" applyAlignment="1" applyProtection="1">
      <alignment horizontal="center"/>
      <protection/>
    </xf>
    <xf numFmtId="0" fontId="30" fillId="4" borderId="19" xfId="57" applyFont="1" applyFill="1" applyBorder="1" applyAlignment="1" applyProtection="1">
      <alignment horizontal="center"/>
      <protection/>
    </xf>
    <xf numFmtId="0" fontId="34" fillId="4" borderId="25" xfId="57" applyFont="1" applyFill="1" applyBorder="1" applyAlignment="1" applyProtection="1">
      <alignment horizontal="center" vertical="center" wrapText="1"/>
      <protection/>
    </xf>
    <xf numFmtId="1" fontId="25" fillId="4" borderId="26" xfId="57" applyNumberFormat="1" applyFont="1" applyFill="1" applyBorder="1" applyAlignment="1" applyProtection="1">
      <alignment horizontal="center"/>
      <protection/>
    </xf>
    <xf numFmtId="1" fontId="25" fillId="4" borderId="27" xfId="57" applyNumberFormat="1" applyFont="1" applyFill="1" applyBorder="1" applyAlignment="1" applyProtection="1">
      <alignment horizontal="center"/>
      <protection/>
    </xf>
    <xf numFmtId="0" fontId="17" fillId="0" borderId="0" xfId="57" applyBorder="1">
      <alignment/>
      <protection/>
    </xf>
    <xf numFmtId="0" fontId="17" fillId="4" borderId="13" xfId="57" applyFill="1" applyBorder="1" applyProtection="1">
      <alignment/>
      <protection/>
    </xf>
    <xf numFmtId="0" fontId="17" fillId="4" borderId="28" xfId="57" applyFill="1" applyBorder="1" applyProtection="1">
      <alignment/>
      <protection/>
    </xf>
    <xf numFmtId="0" fontId="34" fillId="4" borderId="29" xfId="57" applyFont="1" applyFill="1" applyBorder="1" applyAlignment="1" applyProtection="1">
      <alignment horizontal="center"/>
      <protection/>
    </xf>
    <xf numFmtId="0" fontId="34" fillId="4" borderId="15" xfId="57" applyFont="1" applyFill="1" applyBorder="1" applyProtection="1">
      <alignment/>
      <protection/>
    </xf>
    <xf numFmtId="1" fontId="34" fillId="4" borderId="30" xfId="57" applyNumberFormat="1" applyFont="1" applyFill="1" applyBorder="1" applyAlignment="1" applyProtection="1">
      <alignment horizontal="center"/>
      <protection/>
    </xf>
    <xf numFmtId="1" fontId="34" fillId="4" borderId="31" xfId="57" applyNumberFormat="1" applyFont="1" applyFill="1" applyBorder="1" applyAlignment="1" applyProtection="1">
      <alignment horizontal="center"/>
      <protection/>
    </xf>
    <xf numFmtId="1" fontId="34" fillId="4" borderId="16" xfId="57" applyNumberFormat="1" applyFont="1" applyFill="1" applyBorder="1" applyAlignment="1" applyProtection="1">
      <alignment horizontal="center"/>
      <protection/>
    </xf>
    <xf numFmtId="1" fontId="34" fillId="4" borderId="32" xfId="57" applyNumberFormat="1" applyFont="1" applyFill="1" applyBorder="1" applyAlignment="1" applyProtection="1">
      <alignment horizontal="center"/>
      <protection/>
    </xf>
    <xf numFmtId="0" fontId="17" fillId="4" borderId="31" xfId="57" applyFill="1" applyBorder="1" applyProtection="1">
      <alignment/>
      <protection/>
    </xf>
    <xf numFmtId="0" fontId="17" fillId="4" borderId="17" xfId="57" applyFill="1" applyBorder="1" applyProtection="1">
      <alignment/>
      <protection/>
    </xf>
    <xf numFmtId="1" fontId="17" fillId="4" borderId="18" xfId="57" applyNumberFormat="1" applyFill="1" applyBorder="1" applyProtection="1">
      <alignment/>
      <protection/>
    </xf>
    <xf numFmtId="0" fontId="30" fillId="4" borderId="15" xfId="57" applyFont="1" applyFill="1" applyBorder="1" applyProtection="1">
      <alignment/>
      <protection/>
    </xf>
    <xf numFmtId="0" fontId="0" fillId="4" borderId="30" xfId="57" applyFont="1" applyFill="1" applyBorder="1" applyProtection="1">
      <alignment/>
      <protection/>
    </xf>
    <xf numFmtId="0" fontId="0" fillId="4" borderId="31" xfId="57" applyFont="1" applyFill="1" applyBorder="1" applyProtection="1">
      <alignment/>
      <protection/>
    </xf>
    <xf numFmtId="0" fontId="0" fillId="4" borderId="17" xfId="57" applyFont="1" applyFill="1" applyBorder="1" applyProtection="1">
      <alignment/>
      <protection/>
    </xf>
    <xf numFmtId="0" fontId="0" fillId="4" borderId="32" xfId="57" applyFont="1" applyFill="1" applyBorder="1" applyProtection="1">
      <alignment/>
      <protection/>
    </xf>
    <xf numFmtId="0" fontId="34" fillId="24" borderId="33" xfId="57" applyFont="1" applyFill="1" applyBorder="1" applyProtection="1">
      <alignment/>
      <protection/>
    </xf>
    <xf numFmtId="0" fontId="34" fillId="0" borderId="0" xfId="57" applyFont="1" applyFill="1" applyBorder="1" applyAlignment="1">
      <alignment horizontal="center"/>
      <protection/>
    </xf>
    <xf numFmtId="0" fontId="30" fillId="0" borderId="0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33" fillId="0" borderId="0" xfId="57" applyFont="1" applyFill="1" applyBorder="1">
      <alignment/>
      <protection/>
    </xf>
    <xf numFmtId="0" fontId="17" fillId="0" borderId="0" xfId="57" applyFill="1" applyBorder="1">
      <alignment/>
      <protection/>
    </xf>
    <xf numFmtId="0" fontId="34" fillId="0" borderId="0" xfId="57" applyFont="1" applyFill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17" fillId="0" borderId="0" xfId="57" applyFill="1" applyProtection="1">
      <alignment/>
      <protection/>
    </xf>
    <xf numFmtId="16" fontId="32" fillId="7" borderId="29" xfId="57" applyNumberFormat="1" applyFont="1" applyFill="1" applyBorder="1" applyAlignment="1" applyProtection="1" quotePrefix="1">
      <alignment horizontal="center"/>
      <protection/>
    </xf>
    <xf numFmtId="0" fontId="34" fillId="7" borderId="31" xfId="57" applyFont="1" applyFill="1" applyBorder="1" applyAlignment="1" applyProtection="1">
      <alignment horizontal="center"/>
      <protection/>
    </xf>
    <xf numFmtId="0" fontId="0" fillId="7" borderId="34" xfId="0" applyFont="1" applyFill="1" applyBorder="1" applyAlignment="1">
      <alignment horizontal="center" vertical="center" shrinkToFit="1"/>
    </xf>
    <xf numFmtId="0" fontId="32" fillId="4" borderId="35" xfId="57" applyFont="1" applyFill="1" applyBorder="1" applyAlignment="1" applyProtection="1">
      <alignment horizontal="center"/>
      <protection/>
    </xf>
    <xf numFmtId="0" fontId="34" fillId="0" borderId="30" xfId="57" applyFont="1" applyFill="1" applyBorder="1" applyAlignment="1" applyProtection="1">
      <alignment horizontal="center"/>
      <protection locked="0"/>
    </xf>
    <xf numFmtId="0" fontId="25" fillId="4" borderId="36" xfId="57" applyFont="1" applyFill="1" applyBorder="1" applyAlignment="1" applyProtection="1">
      <alignment horizontal="center"/>
      <protection/>
    </xf>
    <xf numFmtId="1" fontId="25" fillId="4" borderId="37" xfId="57" applyNumberFormat="1" applyFont="1" applyFill="1" applyBorder="1" applyAlignment="1" applyProtection="1">
      <alignment horizontal="center"/>
      <protection/>
    </xf>
    <xf numFmtId="0" fontId="30" fillId="0" borderId="14" xfId="57" applyFont="1" applyFill="1" applyBorder="1" applyAlignment="1" applyProtection="1">
      <alignment horizontal="center"/>
      <protection locked="0"/>
    </xf>
    <xf numFmtId="1" fontId="24" fillId="4" borderId="27" xfId="57" applyNumberFormat="1" applyFont="1" applyFill="1" applyBorder="1" applyAlignment="1" applyProtection="1">
      <alignment horizontal="center"/>
      <protection/>
    </xf>
    <xf numFmtId="0" fontId="25" fillId="4" borderId="38" xfId="57" applyFont="1" applyFill="1" applyBorder="1" applyAlignment="1" applyProtection="1">
      <alignment horizontal="center"/>
      <protection/>
    </xf>
    <xf numFmtId="0" fontId="34" fillId="0" borderId="15" xfId="57" applyFont="1" applyFill="1" applyBorder="1" applyAlignment="1" applyProtection="1">
      <alignment horizontal="center"/>
      <protection locked="0"/>
    </xf>
    <xf numFmtId="0" fontId="17" fillId="0" borderId="0" xfId="57" applyBorder="1" applyProtection="1">
      <alignment/>
      <protection locked="0"/>
    </xf>
    <xf numFmtId="0" fontId="27" fillId="4" borderId="39" xfId="0" applyFont="1" applyFill="1" applyBorder="1" applyAlignment="1" applyProtection="1">
      <alignment horizontal="center" vertical="center"/>
      <protection/>
    </xf>
    <xf numFmtId="0" fontId="27" fillId="4" borderId="40" xfId="0" applyFont="1" applyFill="1" applyBorder="1" applyAlignment="1" applyProtection="1">
      <alignment horizontal="center" vertical="center"/>
      <protection/>
    </xf>
    <xf numFmtId="1" fontId="34" fillId="4" borderId="18" xfId="57" applyNumberFormat="1" applyFont="1" applyFill="1" applyBorder="1" applyAlignment="1" applyProtection="1">
      <alignment horizontal="center"/>
      <protection/>
    </xf>
    <xf numFmtId="1" fontId="17" fillId="0" borderId="0" xfId="57" applyNumberFormat="1" applyBorder="1">
      <alignment/>
      <protection/>
    </xf>
    <xf numFmtId="0" fontId="34" fillId="4" borderId="41" xfId="57" applyFont="1" applyFill="1" applyBorder="1" applyAlignment="1" applyProtection="1">
      <alignment horizontal="center"/>
      <protection/>
    </xf>
    <xf numFmtId="0" fontId="0" fillId="4" borderId="42" xfId="57" applyFont="1" applyFill="1" applyBorder="1" applyProtection="1">
      <alignment/>
      <protection/>
    </xf>
    <xf numFmtId="0" fontId="0" fillId="4" borderId="43" xfId="57" applyFont="1" applyFill="1" applyBorder="1" applyProtection="1">
      <alignment/>
      <protection/>
    </xf>
    <xf numFmtId="0" fontId="0" fillId="4" borderId="24" xfId="57" applyFont="1" applyFill="1" applyBorder="1" applyProtection="1">
      <alignment/>
      <protection/>
    </xf>
    <xf numFmtId="0" fontId="0" fillId="4" borderId="44" xfId="57" applyFont="1" applyFill="1" applyBorder="1" applyProtection="1">
      <alignment/>
      <protection/>
    </xf>
    <xf numFmtId="1" fontId="34" fillId="4" borderId="43" xfId="57" applyNumberFormat="1" applyFont="1" applyFill="1" applyBorder="1" applyAlignment="1" applyProtection="1">
      <alignment horizontal="center"/>
      <protection/>
    </xf>
    <xf numFmtId="1" fontId="34" fillId="4" borderId="24" xfId="57" applyNumberFormat="1" applyFont="1" applyFill="1" applyBorder="1" applyAlignment="1" applyProtection="1">
      <alignment horizontal="center"/>
      <protection/>
    </xf>
    <xf numFmtId="0" fontId="34" fillId="7" borderId="41" xfId="57" applyFont="1" applyFill="1" applyBorder="1" applyAlignment="1" applyProtection="1">
      <alignment horizontal="center"/>
      <protection/>
    </xf>
    <xf numFmtId="0" fontId="30" fillId="7" borderId="42" xfId="57" applyFont="1" applyFill="1" applyBorder="1" applyAlignment="1" applyProtection="1">
      <alignment horizontal="center"/>
      <protection/>
    </xf>
    <xf numFmtId="0" fontId="0" fillId="7" borderId="43" xfId="57" applyFont="1" applyFill="1" applyBorder="1" applyProtection="1">
      <alignment/>
      <protection/>
    </xf>
    <xf numFmtId="0" fontId="0" fillId="7" borderId="24" xfId="57" applyFont="1" applyFill="1" applyBorder="1" applyProtection="1">
      <alignment/>
      <protection/>
    </xf>
    <xf numFmtId="1" fontId="34" fillId="7" borderId="20" xfId="57" applyNumberFormat="1" applyFont="1" applyFill="1" applyBorder="1" applyAlignment="1" applyProtection="1">
      <alignment horizontal="center"/>
      <protection/>
    </xf>
    <xf numFmtId="0" fontId="0" fillId="7" borderId="44" xfId="57" applyFont="1" applyFill="1" applyBorder="1" applyProtection="1">
      <alignment/>
      <protection/>
    </xf>
    <xf numFmtId="1" fontId="34" fillId="7" borderId="43" xfId="57" applyNumberFormat="1" applyFont="1" applyFill="1" applyBorder="1" applyAlignment="1" applyProtection="1">
      <alignment horizontal="center"/>
      <protection/>
    </xf>
    <xf numFmtId="1" fontId="34" fillId="7" borderId="24" xfId="57" applyNumberFormat="1" applyFont="1" applyFill="1" applyBorder="1" applyAlignment="1" applyProtection="1">
      <alignment horizontal="center"/>
      <protection/>
    </xf>
    <xf numFmtId="0" fontId="34" fillId="4" borderId="45" xfId="57" applyFont="1" applyFill="1" applyBorder="1" applyAlignment="1" applyProtection="1">
      <alignment horizontal="center"/>
      <protection/>
    </xf>
    <xf numFmtId="0" fontId="30" fillId="4" borderId="46" xfId="57" applyFont="1" applyFill="1" applyBorder="1" applyProtection="1">
      <alignment/>
      <protection/>
    </xf>
    <xf numFmtId="0" fontId="0" fillId="4" borderId="47" xfId="57" applyFont="1" applyFill="1" applyBorder="1" applyProtection="1">
      <alignment/>
      <protection/>
    </xf>
    <xf numFmtId="0" fontId="0" fillId="4" borderId="48" xfId="57" applyFont="1" applyFill="1" applyBorder="1" applyProtection="1">
      <alignment/>
      <protection/>
    </xf>
    <xf numFmtId="0" fontId="0" fillId="4" borderId="49" xfId="57" applyFont="1" applyFill="1" applyBorder="1" applyProtection="1">
      <alignment/>
      <protection/>
    </xf>
    <xf numFmtId="1" fontId="30" fillId="0" borderId="15" xfId="57" applyNumberFormat="1" applyFont="1" applyFill="1" applyBorder="1" applyAlignment="1" applyProtection="1">
      <alignment horizontal="center"/>
      <protection locked="0"/>
    </xf>
    <xf numFmtId="0" fontId="25" fillId="4" borderId="15" xfId="57" applyFont="1" applyFill="1" applyBorder="1" applyProtection="1">
      <alignment/>
      <protection/>
    </xf>
    <xf numFmtId="1" fontId="24" fillId="4" borderId="16" xfId="57" applyNumberFormat="1" applyFont="1" applyFill="1" applyBorder="1" applyAlignment="1" applyProtection="1">
      <alignment horizontal="center"/>
      <protection/>
    </xf>
    <xf numFmtId="0" fontId="24" fillId="4" borderId="31" xfId="57" applyFont="1" applyFill="1" applyBorder="1" applyProtection="1">
      <alignment/>
      <protection/>
    </xf>
    <xf numFmtId="0" fontId="24" fillId="4" borderId="17" xfId="57" applyFont="1" applyFill="1" applyBorder="1" applyProtection="1">
      <alignment/>
      <protection/>
    </xf>
    <xf numFmtId="0" fontId="39" fillId="4" borderId="31" xfId="57" applyFont="1" applyFill="1" applyBorder="1" applyProtection="1">
      <alignment/>
      <protection/>
    </xf>
    <xf numFmtId="0" fontId="39" fillId="4" borderId="17" xfId="57" applyFont="1" applyFill="1" applyBorder="1" applyProtection="1">
      <alignment/>
      <protection/>
    </xf>
    <xf numFmtId="1" fontId="39" fillId="4" borderId="18" xfId="57" applyNumberFormat="1" applyFont="1" applyFill="1" applyBorder="1" applyProtection="1">
      <alignment/>
      <protection/>
    </xf>
    <xf numFmtId="0" fontId="30" fillId="0" borderId="50" xfId="57" applyFont="1" applyFill="1" applyBorder="1" applyAlignment="1" applyProtection="1">
      <alignment horizontal="center"/>
      <protection locked="0"/>
    </xf>
    <xf numFmtId="0" fontId="34" fillId="0" borderId="50" xfId="57" applyFont="1" applyFill="1" applyBorder="1" applyProtection="1">
      <alignment/>
      <protection locked="0"/>
    </xf>
    <xf numFmtId="0" fontId="17" fillId="0" borderId="0" xfId="57" applyFont="1" applyBorder="1" applyProtection="1">
      <alignment/>
      <protection locked="0"/>
    </xf>
    <xf numFmtId="0" fontId="24" fillId="4" borderId="46" xfId="57" applyFont="1" applyFill="1" applyBorder="1" applyProtection="1">
      <alignment/>
      <protection/>
    </xf>
    <xf numFmtId="1" fontId="24" fillId="4" borderId="51" xfId="57" applyNumberFormat="1" applyFont="1" applyFill="1" applyBorder="1" applyAlignment="1" applyProtection="1">
      <alignment horizontal="center"/>
      <protection/>
    </xf>
    <xf numFmtId="0" fontId="27" fillId="4" borderId="48" xfId="57" applyFont="1" applyFill="1" applyBorder="1" applyProtection="1">
      <alignment/>
      <protection/>
    </xf>
    <xf numFmtId="0" fontId="27" fillId="4" borderId="49" xfId="57" applyFont="1" applyFill="1" applyBorder="1" applyProtection="1">
      <alignment/>
      <protection/>
    </xf>
    <xf numFmtId="0" fontId="27" fillId="4" borderId="52" xfId="57" applyFont="1" applyFill="1" applyBorder="1" applyProtection="1">
      <alignment/>
      <protection/>
    </xf>
    <xf numFmtId="1" fontId="24" fillId="4" borderId="53" xfId="57" applyNumberFormat="1" applyFont="1" applyFill="1" applyBorder="1" applyAlignment="1" applyProtection="1">
      <alignment horizontal="center"/>
      <protection/>
    </xf>
    <xf numFmtId="0" fontId="24" fillId="7" borderId="15" xfId="57" applyFont="1" applyFill="1" applyBorder="1" applyAlignment="1" applyProtection="1">
      <alignment horizontal="left" vertical="center"/>
      <protection/>
    </xf>
    <xf numFmtId="0" fontId="30" fillId="0" borderId="30" xfId="57" applyFont="1" applyFill="1" applyBorder="1" applyAlignment="1" applyProtection="1">
      <alignment horizontal="center"/>
      <protection locked="0"/>
    </xf>
    <xf numFmtId="0" fontId="34" fillId="0" borderId="42" xfId="57" applyFont="1" applyFill="1" applyBorder="1" applyAlignment="1" applyProtection="1">
      <alignment horizontal="center"/>
      <protection locked="0"/>
    </xf>
    <xf numFmtId="0" fontId="27" fillId="24" borderId="54" xfId="57" applyFont="1" applyFill="1" applyBorder="1" applyAlignment="1" applyProtection="1">
      <alignment horizontal="center" textRotation="90" wrapText="1"/>
      <protection/>
    </xf>
    <xf numFmtId="0" fontId="30" fillId="0" borderId="42" xfId="57" applyFont="1" applyFill="1" applyBorder="1" applyAlignment="1" applyProtection="1">
      <alignment horizontal="center"/>
      <protection locked="0"/>
    </xf>
    <xf numFmtId="1" fontId="34" fillId="7" borderId="42" xfId="57" applyNumberFormat="1" applyFont="1" applyFill="1" applyBorder="1" applyAlignment="1" applyProtection="1">
      <alignment horizontal="center"/>
      <protection/>
    </xf>
    <xf numFmtId="1" fontId="24" fillId="4" borderId="47" xfId="57" applyNumberFormat="1" applyFont="1" applyFill="1" applyBorder="1" applyAlignment="1" applyProtection="1">
      <alignment horizontal="center"/>
      <protection/>
    </xf>
    <xf numFmtId="1" fontId="34" fillId="4" borderId="55" xfId="57" applyNumberFormat="1" applyFont="1" applyFill="1" applyBorder="1" applyAlignment="1" applyProtection="1">
      <alignment horizontal="center"/>
      <protection/>
    </xf>
    <xf numFmtId="1" fontId="34" fillId="4" borderId="56" xfId="57" applyNumberFormat="1" applyFont="1" applyFill="1" applyBorder="1" applyAlignment="1" applyProtection="1">
      <alignment horizontal="center"/>
      <protection/>
    </xf>
    <xf numFmtId="1" fontId="34" fillId="7" borderId="56" xfId="57" applyNumberFormat="1" applyFont="1" applyFill="1" applyBorder="1" applyAlignment="1" applyProtection="1">
      <alignment horizontal="center"/>
      <protection/>
    </xf>
    <xf numFmtId="0" fontId="27" fillId="4" borderId="57" xfId="57" applyFont="1" applyFill="1" applyBorder="1" applyProtection="1">
      <alignment/>
      <protection/>
    </xf>
    <xf numFmtId="1" fontId="24" fillId="4" borderId="30" xfId="57" applyNumberFormat="1" applyFont="1" applyFill="1" applyBorder="1" applyAlignment="1" applyProtection="1">
      <alignment horizontal="center"/>
      <protection/>
    </xf>
    <xf numFmtId="0" fontId="17" fillId="4" borderId="58" xfId="57" applyFill="1" applyBorder="1" applyProtection="1">
      <alignment/>
      <protection/>
    </xf>
    <xf numFmtId="0" fontId="17" fillId="4" borderId="55" xfId="57" applyFill="1" applyBorder="1" applyProtection="1">
      <alignment/>
      <protection/>
    </xf>
    <xf numFmtId="0" fontId="39" fillId="4" borderId="55" xfId="57" applyFont="1" applyFill="1" applyBorder="1" applyProtection="1">
      <alignment/>
      <protection/>
    </xf>
    <xf numFmtId="0" fontId="24" fillId="7" borderId="59" xfId="57" applyFont="1" applyFill="1" applyBorder="1" applyAlignment="1" applyProtection="1">
      <alignment horizontal="center" vertical="center"/>
      <protection/>
    </xf>
    <xf numFmtId="1" fontId="34" fillId="0" borderId="15" xfId="57" applyNumberFormat="1" applyFont="1" applyFill="1" applyBorder="1" applyAlignment="1" applyProtection="1">
      <alignment horizontal="center"/>
      <protection/>
    </xf>
    <xf numFmtId="1" fontId="34" fillId="0" borderId="18" xfId="57" applyNumberFormat="1" applyFont="1" applyFill="1" applyBorder="1" applyAlignment="1" applyProtection="1">
      <alignment horizontal="center" vertical="center" shrinkToFit="1"/>
      <protection/>
    </xf>
    <xf numFmtId="0" fontId="34" fillId="0" borderId="14" xfId="57" applyFont="1" applyFill="1" applyBorder="1" applyAlignment="1" applyProtection="1">
      <alignment horizontal="center"/>
      <protection locked="0"/>
    </xf>
    <xf numFmtId="0" fontId="23" fillId="7" borderId="34" xfId="0" applyFont="1" applyFill="1" applyBorder="1" applyAlignment="1">
      <alignment horizontal="center" vertical="center" shrinkToFit="1"/>
    </xf>
    <xf numFmtId="0" fontId="44" fillId="0" borderId="0" xfId="57" applyFont="1">
      <alignment/>
      <protection/>
    </xf>
    <xf numFmtId="1" fontId="32" fillId="4" borderId="21" xfId="57" applyNumberFormat="1" applyFont="1" applyFill="1" applyBorder="1" applyAlignment="1" applyProtection="1">
      <alignment horizontal="center"/>
      <protection/>
    </xf>
    <xf numFmtId="0" fontId="30" fillId="0" borderId="60" xfId="57" applyFont="1" applyFill="1" applyBorder="1" applyAlignment="1">
      <alignment horizontal="center"/>
      <protection/>
    </xf>
    <xf numFmtId="0" fontId="34" fillId="0" borderId="61" xfId="57" applyFont="1" applyFill="1" applyBorder="1" applyAlignment="1" applyProtection="1">
      <alignment horizontal="left"/>
      <protection locked="0"/>
    </xf>
    <xf numFmtId="0" fontId="25" fillId="4" borderId="21" xfId="57" applyFont="1" applyFill="1" applyBorder="1" applyAlignment="1" applyProtection="1">
      <alignment horizontal="center"/>
      <protection/>
    </xf>
    <xf numFmtId="0" fontId="34" fillId="0" borderId="62" xfId="57" applyFont="1" applyFill="1" applyBorder="1" applyAlignment="1" applyProtection="1">
      <alignment horizontal="center"/>
      <protection locked="0"/>
    </xf>
    <xf numFmtId="1" fontId="25" fillId="4" borderId="36" xfId="57" applyNumberFormat="1" applyFont="1" applyFill="1" applyBorder="1" applyAlignment="1" applyProtection="1">
      <alignment horizontal="center"/>
      <protection/>
    </xf>
    <xf numFmtId="1" fontId="25" fillId="4" borderId="63" xfId="57" applyNumberFormat="1" applyFont="1" applyFill="1" applyBorder="1" applyAlignment="1" applyProtection="1">
      <alignment horizontal="center"/>
      <protection/>
    </xf>
    <xf numFmtId="0" fontId="17" fillId="0" borderId="0" xfId="57" applyFont="1">
      <alignment/>
      <protection/>
    </xf>
    <xf numFmtId="0" fontId="46" fillId="0" borderId="0" xfId="57" applyFont="1">
      <alignment/>
      <protection/>
    </xf>
    <xf numFmtId="1" fontId="24" fillId="7" borderId="38" xfId="57" applyNumberFormat="1" applyFont="1" applyFill="1" applyBorder="1" applyAlignment="1" applyProtection="1">
      <alignment horizontal="center" vertical="center" shrinkToFit="1"/>
      <protection locked="0"/>
    </xf>
    <xf numFmtId="1" fontId="24" fillId="7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7" borderId="64" xfId="0" applyFont="1" applyFill="1" applyBorder="1" applyAlignment="1" applyProtection="1">
      <alignment horizontal="center" vertical="center" shrinkToFit="1"/>
      <protection locked="0"/>
    </xf>
    <xf numFmtId="1" fontId="24" fillId="7" borderId="65" xfId="0" applyNumberFormat="1" applyFont="1" applyFill="1" applyBorder="1" applyAlignment="1" applyProtection="1">
      <alignment horizontal="center" vertical="center" shrinkToFit="1"/>
      <protection locked="0"/>
    </xf>
    <xf numFmtId="0" fontId="24" fillId="7" borderId="66" xfId="0" applyFont="1" applyFill="1" applyBorder="1" applyAlignment="1" applyProtection="1">
      <alignment horizontal="center" vertical="center"/>
      <protection locked="0"/>
    </xf>
    <xf numFmtId="1" fontId="45" fillId="0" borderId="20" xfId="57" applyNumberFormat="1" applyFont="1" applyFill="1" applyBorder="1" applyAlignment="1" applyProtection="1">
      <alignment horizontal="center"/>
      <protection locked="0"/>
    </xf>
    <xf numFmtId="1" fontId="45" fillId="0" borderId="18" xfId="57" applyNumberFormat="1" applyFont="1" applyFill="1" applyBorder="1" applyAlignment="1" applyProtection="1">
      <alignment horizontal="center"/>
      <protection locked="0"/>
    </xf>
    <xf numFmtId="1" fontId="25" fillId="4" borderId="21" xfId="57" applyNumberFormat="1" applyFont="1" applyFill="1" applyBorder="1" applyAlignment="1" applyProtection="1">
      <alignment horizontal="center"/>
      <protection/>
    </xf>
    <xf numFmtId="1" fontId="24" fillId="4" borderId="19" xfId="57" applyNumberFormat="1" applyFont="1" applyFill="1" applyBorder="1" applyAlignment="1" applyProtection="1">
      <alignment horizontal="center"/>
      <protection/>
    </xf>
    <xf numFmtId="0" fontId="24" fillId="4" borderId="19" xfId="57" applyFont="1" applyFill="1" applyBorder="1" applyAlignment="1" applyProtection="1">
      <alignment horizontal="center"/>
      <protection/>
    </xf>
    <xf numFmtId="1" fontId="32" fillId="4" borderId="67" xfId="57" applyNumberFormat="1" applyFont="1" applyFill="1" applyBorder="1" applyAlignment="1" applyProtection="1">
      <alignment horizontal="center"/>
      <protection/>
    </xf>
    <xf numFmtId="1" fontId="25" fillId="4" borderId="62" xfId="57" applyNumberFormat="1" applyFont="1" applyFill="1" applyBorder="1" applyAlignment="1" applyProtection="1">
      <alignment horizontal="center"/>
      <protection/>
    </xf>
    <xf numFmtId="1" fontId="25" fillId="4" borderId="19" xfId="57" applyNumberFormat="1" applyFont="1" applyFill="1" applyBorder="1" applyAlignment="1" applyProtection="1">
      <alignment horizontal="center"/>
      <protection/>
    </xf>
    <xf numFmtId="1" fontId="25" fillId="4" borderId="24" xfId="57" applyNumberFormat="1" applyFont="1" applyFill="1" applyBorder="1" applyAlignment="1" applyProtection="1">
      <alignment horizontal="center"/>
      <protection/>
    </xf>
    <xf numFmtId="1" fontId="40" fillId="0" borderId="20" xfId="57" applyNumberFormat="1" applyFont="1" applyFill="1" applyBorder="1" applyAlignment="1" applyProtection="1">
      <alignment horizontal="center"/>
      <protection locked="0"/>
    </xf>
    <xf numFmtId="1" fontId="40" fillId="0" borderId="18" xfId="57" applyNumberFormat="1" applyFont="1" applyFill="1" applyBorder="1" applyAlignment="1" applyProtection="1">
      <alignment horizontal="center"/>
      <protection locked="0"/>
    </xf>
    <xf numFmtId="1" fontId="34" fillId="0" borderId="29" xfId="57" applyNumberFormat="1" applyFont="1" applyFill="1" applyBorder="1" applyAlignment="1" applyProtection="1">
      <alignment horizontal="center"/>
      <protection/>
    </xf>
    <xf numFmtId="1" fontId="34" fillId="0" borderId="19" xfId="57" applyNumberFormat="1" applyFont="1" applyFill="1" applyBorder="1" applyAlignment="1" applyProtection="1">
      <alignment horizontal="center"/>
      <protection/>
    </xf>
    <xf numFmtId="0" fontId="25" fillId="4" borderId="19" xfId="57" applyFont="1" applyFill="1" applyBorder="1" applyAlignment="1" applyProtection="1">
      <alignment horizontal="center"/>
      <protection/>
    </xf>
    <xf numFmtId="1" fontId="25" fillId="4" borderId="67" xfId="57" applyNumberFormat="1" applyFont="1" applyFill="1" applyBorder="1" applyAlignment="1" applyProtection="1">
      <alignment horizontal="center"/>
      <protection/>
    </xf>
    <xf numFmtId="1" fontId="25" fillId="4" borderId="43" xfId="57" applyNumberFormat="1" applyFont="1" applyFill="1" applyBorder="1" applyAlignment="1" applyProtection="1">
      <alignment horizontal="center"/>
      <protection/>
    </xf>
    <xf numFmtId="1" fontId="25" fillId="4" borderId="41" xfId="57" applyNumberFormat="1" applyFont="1" applyFill="1" applyBorder="1" applyAlignment="1" applyProtection="1">
      <alignment horizontal="center"/>
      <protection/>
    </xf>
    <xf numFmtId="0" fontId="34" fillId="0" borderId="61" xfId="0" applyFont="1" applyFill="1" applyBorder="1" applyAlignment="1">
      <alignment shrinkToFit="1"/>
    </xf>
    <xf numFmtId="1" fontId="43" fillId="0" borderId="15" xfId="57" applyNumberFormat="1" applyFont="1" applyFill="1" applyBorder="1" applyAlignment="1" applyProtection="1">
      <alignment horizontal="center"/>
      <protection locked="0"/>
    </xf>
    <xf numFmtId="1" fontId="17" fillId="0" borderId="0" xfId="57" applyNumberFormat="1">
      <alignment/>
      <protection/>
    </xf>
    <xf numFmtId="0" fontId="34" fillId="0" borderId="16" xfId="57" applyFont="1" applyFill="1" applyBorder="1" applyAlignment="1">
      <alignment horizontal="left" vertical="center"/>
      <protection/>
    </xf>
    <xf numFmtId="1" fontId="34" fillId="0" borderId="14" xfId="57" applyNumberFormat="1" applyFont="1" applyFill="1" applyBorder="1" applyAlignment="1" applyProtection="1">
      <alignment horizontal="center" vertical="center"/>
      <protection locked="0"/>
    </xf>
    <xf numFmtId="1" fontId="34" fillId="0" borderId="15" xfId="57" applyNumberFormat="1" applyFont="1" applyFill="1" applyBorder="1" applyAlignment="1" applyProtection="1">
      <alignment horizontal="center" vertical="center"/>
      <protection/>
    </xf>
    <xf numFmtId="1" fontId="34" fillId="0" borderId="15" xfId="57" applyNumberFormat="1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>
      <alignment horizontal="center" vertical="center"/>
    </xf>
    <xf numFmtId="1" fontId="31" fillId="0" borderId="0" xfId="57" applyNumberFormat="1" applyFont="1">
      <alignment/>
      <protection/>
    </xf>
    <xf numFmtId="1" fontId="34" fillId="0" borderId="35" xfId="57" applyNumberFormat="1" applyFont="1" applyFill="1" applyBorder="1" applyAlignment="1" applyProtection="1">
      <alignment horizontal="center"/>
      <protection locked="0"/>
    </xf>
    <xf numFmtId="1" fontId="34" fillId="0" borderId="68" xfId="57" applyNumberFormat="1" applyFont="1" applyFill="1" applyBorder="1" applyAlignment="1" applyProtection="1">
      <alignment horizontal="center"/>
      <protection/>
    </xf>
    <xf numFmtId="1" fontId="34" fillId="0" borderId="68" xfId="57" applyNumberFormat="1" applyFont="1" applyFill="1" applyBorder="1" applyAlignment="1" applyProtection="1">
      <alignment horizontal="center"/>
      <protection locked="0"/>
    </xf>
    <xf numFmtId="0" fontId="34" fillId="0" borderId="69" xfId="57" applyFont="1" applyFill="1" applyBorder="1" applyAlignment="1">
      <alignment horizontal="left" vertical="center"/>
      <protection/>
    </xf>
    <xf numFmtId="1" fontId="34" fillId="0" borderId="38" xfId="57" applyNumberFormat="1" applyFont="1" applyFill="1" applyBorder="1" applyAlignment="1" applyProtection="1">
      <alignment horizontal="center"/>
      <protection locked="0"/>
    </xf>
    <xf numFmtId="1" fontId="34" fillId="0" borderId="12" xfId="57" applyNumberFormat="1" applyFont="1" applyFill="1" applyBorder="1" applyAlignment="1" applyProtection="1">
      <alignment horizontal="center"/>
      <protection/>
    </xf>
    <xf numFmtId="1" fontId="43" fillId="0" borderId="12" xfId="57" applyNumberFormat="1" applyFont="1" applyFill="1" applyBorder="1" applyAlignment="1" applyProtection="1">
      <alignment horizontal="center"/>
      <protection locked="0"/>
    </xf>
    <xf numFmtId="1" fontId="34" fillId="0" borderId="12" xfId="57" applyNumberFormat="1" applyFont="1" applyFill="1" applyBorder="1" applyAlignment="1" applyProtection="1">
      <alignment horizontal="center"/>
      <protection locked="0"/>
    </xf>
    <xf numFmtId="1" fontId="34" fillId="0" borderId="66" xfId="57" applyNumberFormat="1" applyFont="1" applyFill="1" applyBorder="1" applyAlignment="1" applyProtection="1">
      <alignment horizontal="center" vertical="center" shrinkToFit="1"/>
      <protection/>
    </xf>
    <xf numFmtId="0" fontId="34" fillId="0" borderId="55" xfId="57" applyFont="1" applyFill="1" applyBorder="1" applyAlignment="1" applyProtection="1">
      <alignment horizontal="center"/>
      <protection locked="0"/>
    </xf>
    <xf numFmtId="0" fontId="34" fillId="4" borderId="12" xfId="57" applyFont="1" applyFill="1" applyBorder="1" applyAlignment="1" applyProtection="1">
      <alignment horizontal="center"/>
      <protection/>
    </xf>
    <xf numFmtId="0" fontId="34" fillId="0" borderId="30" xfId="57" applyFont="1" applyFill="1" applyBorder="1" applyAlignment="1">
      <alignment horizontal="left" vertical="center"/>
      <protection/>
    </xf>
    <xf numFmtId="1" fontId="34" fillId="0" borderId="41" xfId="57" applyNumberFormat="1" applyFont="1" applyFill="1" applyBorder="1" applyAlignment="1" applyProtection="1">
      <alignment horizontal="center"/>
      <protection/>
    </xf>
    <xf numFmtId="1" fontId="34" fillId="0" borderId="70" xfId="57" applyNumberFormat="1" applyFont="1" applyFill="1" applyBorder="1" applyAlignment="1" applyProtection="1">
      <alignment horizontal="center" vertical="center" shrinkToFit="1"/>
      <protection/>
    </xf>
    <xf numFmtId="0" fontId="34" fillId="4" borderId="19" xfId="57" applyFont="1" applyFill="1" applyBorder="1" applyAlignment="1" applyProtection="1">
      <alignment horizontal="center"/>
      <protection/>
    </xf>
    <xf numFmtId="1" fontId="34" fillId="0" borderId="62" xfId="57" applyNumberFormat="1" applyFont="1" applyFill="1" applyBorder="1" applyAlignment="1" applyProtection="1">
      <alignment horizontal="center"/>
      <protection locked="0"/>
    </xf>
    <xf numFmtId="0" fontId="34" fillId="4" borderId="68" xfId="57" applyFont="1" applyFill="1" applyBorder="1" applyAlignment="1" applyProtection="1">
      <alignment horizontal="center"/>
      <protection/>
    </xf>
    <xf numFmtId="1" fontId="34" fillId="0" borderId="71" xfId="57" applyNumberFormat="1" applyFont="1" applyFill="1" applyBorder="1" applyAlignment="1" applyProtection="1">
      <alignment horizontal="center"/>
      <protection/>
    </xf>
    <xf numFmtId="1" fontId="34" fillId="0" borderId="72" xfId="57" applyNumberFormat="1" applyFont="1" applyFill="1" applyBorder="1" applyAlignment="1" applyProtection="1">
      <alignment horizontal="center" vertical="center" shrinkToFit="1"/>
      <protection/>
    </xf>
    <xf numFmtId="1" fontId="34" fillId="0" borderId="35" xfId="57" applyNumberFormat="1" applyFont="1" applyFill="1" applyBorder="1" applyAlignment="1" applyProtection="1">
      <alignment horizontal="center" vertical="center"/>
      <protection locked="0"/>
    </xf>
    <xf numFmtId="1" fontId="34" fillId="0" borderId="68" xfId="57" applyNumberFormat="1" applyFont="1" applyFill="1" applyBorder="1" applyAlignment="1" applyProtection="1">
      <alignment horizontal="center" vertical="center"/>
      <protection/>
    </xf>
    <xf numFmtId="1" fontId="34" fillId="0" borderId="68" xfId="57" applyNumberFormat="1" applyFont="1" applyFill="1" applyBorder="1" applyAlignment="1" applyProtection="1">
      <alignment horizontal="center" vertical="center"/>
      <protection locked="0"/>
    </xf>
    <xf numFmtId="0" fontId="34" fillId="0" borderId="64" xfId="57" applyFont="1" applyFill="1" applyBorder="1" applyAlignment="1" applyProtection="1">
      <alignment horizontal="center"/>
      <protection locked="0"/>
    </xf>
    <xf numFmtId="1" fontId="34" fillId="0" borderId="73" xfId="57" applyNumberFormat="1" applyFont="1" applyFill="1" applyBorder="1" applyAlignment="1" applyProtection="1">
      <alignment horizontal="center"/>
      <protection locked="0"/>
    </xf>
    <xf numFmtId="1" fontId="34" fillId="0" borderId="17" xfId="57" applyNumberFormat="1" applyFont="1" applyFill="1" applyBorder="1" applyAlignment="1" applyProtection="1">
      <alignment horizontal="center"/>
      <protection locked="0"/>
    </xf>
    <xf numFmtId="0" fontId="34" fillId="0" borderId="74" xfId="57" applyFont="1" applyFill="1" applyBorder="1" applyAlignment="1" applyProtection="1">
      <alignment horizontal="center"/>
      <protection locked="0"/>
    </xf>
    <xf numFmtId="0" fontId="34" fillId="0" borderId="12" xfId="57" applyFont="1" applyBorder="1">
      <alignment/>
      <protection/>
    </xf>
    <xf numFmtId="0" fontId="34" fillId="0" borderId="15" xfId="57" applyFont="1" applyFill="1" applyBorder="1">
      <alignment/>
      <protection/>
    </xf>
    <xf numFmtId="0" fontId="34" fillId="0" borderId="75" xfId="57" applyFont="1" applyFill="1" applyBorder="1" applyAlignment="1" applyProtection="1">
      <alignment horizontal="center"/>
      <protection locked="0"/>
    </xf>
    <xf numFmtId="1" fontId="34" fillId="0" borderId="76" xfId="57" applyNumberFormat="1" applyFont="1" applyFill="1" applyBorder="1" applyAlignment="1" applyProtection="1">
      <alignment horizontal="center"/>
      <protection locked="0"/>
    </xf>
    <xf numFmtId="1" fontId="34" fillId="0" borderId="14" xfId="57" applyNumberFormat="1" applyFont="1" applyFill="1" applyBorder="1" applyAlignment="1" applyProtection="1">
      <alignment horizontal="center"/>
      <protection/>
    </xf>
    <xf numFmtId="0" fontId="28" fillId="4" borderId="77" xfId="57" applyFont="1" applyFill="1" applyBorder="1" applyAlignment="1" applyProtection="1">
      <alignment horizontal="center"/>
      <protection/>
    </xf>
    <xf numFmtId="16" fontId="32" fillId="4" borderId="56" xfId="57" applyNumberFormat="1" applyFont="1" applyFill="1" applyBorder="1" applyAlignment="1" applyProtection="1" quotePrefix="1">
      <alignment horizontal="center"/>
      <protection/>
    </xf>
    <xf numFmtId="0" fontId="34" fillId="0" borderId="75" xfId="57" applyFont="1" applyFill="1" applyBorder="1" applyAlignment="1" applyProtection="1">
      <alignment horizontal="left" vertical="center"/>
      <protection locked="0"/>
    </xf>
    <xf numFmtId="0" fontId="34" fillId="0" borderId="16" xfId="57" applyFont="1" applyFill="1" applyBorder="1" applyAlignment="1" applyProtection="1">
      <alignment horizontal="left" vertical="center"/>
      <protection locked="0"/>
    </xf>
    <xf numFmtId="0" fontId="34" fillId="0" borderId="30" xfId="57" applyFont="1" applyFill="1" applyBorder="1" applyAlignment="1" applyProtection="1">
      <alignment horizontal="left" vertical="center"/>
      <protection locked="0"/>
    </xf>
    <xf numFmtId="0" fontId="34" fillId="0" borderId="30" xfId="57" applyFont="1" applyFill="1" applyBorder="1" applyAlignment="1" applyProtection="1">
      <alignment horizontal="left" vertical="center" wrapText="1"/>
      <protection locked="0"/>
    </xf>
    <xf numFmtId="0" fontId="34" fillId="0" borderId="42" xfId="57" applyFont="1" applyFill="1" applyBorder="1" applyAlignment="1" applyProtection="1">
      <alignment horizontal="left" vertical="center"/>
      <protection locked="0"/>
    </xf>
    <xf numFmtId="0" fontId="34" fillId="0" borderId="69" xfId="57" applyFont="1" applyFill="1" applyBorder="1" applyAlignment="1" applyProtection="1">
      <alignment horizontal="center"/>
      <protection locked="0"/>
    </xf>
    <xf numFmtId="0" fontId="34" fillId="0" borderId="16" xfId="57" applyFont="1" applyFill="1" applyBorder="1" applyAlignment="1" applyProtection="1">
      <alignment horizontal="center" vertical="center"/>
      <protection locked="0"/>
    </xf>
    <xf numFmtId="0" fontId="34" fillId="0" borderId="30" xfId="57" applyFont="1" applyFill="1" applyBorder="1" applyAlignment="1" applyProtection="1">
      <alignment horizontal="center" vertical="center"/>
      <protection locked="0"/>
    </xf>
    <xf numFmtId="0" fontId="34" fillId="0" borderId="69" xfId="57" applyFont="1" applyFill="1" applyBorder="1" applyAlignment="1" applyProtection="1">
      <alignment horizontal="center" vertical="center"/>
      <protection locked="0"/>
    </xf>
    <xf numFmtId="0" fontId="34" fillId="0" borderId="75" xfId="57" applyFont="1" applyFill="1" applyBorder="1" applyAlignment="1" applyProtection="1">
      <alignment horizontal="center" vertical="center"/>
      <protection locked="0"/>
    </xf>
    <xf numFmtId="1" fontId="34" fillId="0" borderId="65" xfId="57" applyNumberFormat="1" applyFont="1" applyFill="1" applyBorder="1" applyAlignment="1" applyProtection="1">
      <alignment horizontal="center"/>
      <protection/>
    </xf>
    <xf numFmtId="0" fontId="34" fillId="0" borderId="74" xfId="57" applyFont="1" applyFill="1" applyBorder="1" applyAlignment="1" applyProtection="1">
      <alignment horizontal="left" vertical="center"/>
      <protection locked="0"/>
    </xf>
    <xf numFmtId="0" fontId="34" fillId="0" borderId="42" xfId="57" applyFont="1" applyFill="1" applyBorder="1" applyAlignment="1" applyProtection="1">
      <alignment horizontal="left" vertical="center" wrapText="1"/>
      <protection locked="0"/>
    </xf>
    <xf numFmtId="0" fontId="34" fillId="0" borderId="75" xfId="57" applyFont="1" applyFill="1" applyBorder="1" applyAlignment="1" applyProtection="1">
      <alignment horizontal="left" vertical="center" wrapText="1"/>
      <protection locked="0"/>
    </xf>
    <xf numFmtId="0" fontId="36" fillId="4" borderId="43" xfId="57" applyFont="1" applyFill="1" applyBorder="1" applyAlignment="1" applyProtection="1">
      <alignment horizontal="center"/>
      <protection locked="0"/>
    </xf>
    <xf numFmtId="0" fontId="36" fillId="4" borderId="13" xfId="57" applyFont="1" applyFill="1" applyBorder="1" applyAlignment="1" applyProtection="1">
      <alignment horizontal="center" vertical="center" wrapText="1"/>
      <protection locked="0"/>
    </xf>
    <xf numFmtId="1" fontId="36" fillId="0" borderId="42" xfId="57" applyNumberFormat="1" applyFont="1" applyFill="1" applyBorder="1" applyAlignment="1" applyProtection="1">
      <alignment horizontal="center"/>
      <protection/>
    </xf>
    <xf numFmtId="1" fontId="34" fillId="0" borderId="24" xfId="57" applyNumberFormat="1" applyFont="1" applyFill="1" applyBorder="1" applyAlignment="1" applyProtection="1">
      <alignment horizontal="center"/>
      <protection locked="0"/>
    </xf>
    <xf numFmtId="1" fontId="34" fillId="0" borderId="78" xfId="57" applyNumberFormat="1" applyFont="1" applyFill="1" applyBorder="1" applyAlignment="1" applyProtection="1">
      <alignment horizontal="center"/>
      <protection/>
    </xf>
    <xf numFmtId="1" fontId="34" fillId="0" borderId="79" xfId="57" applyNumberFormat="1" applyFont="1" applyFill="1" applyBorder="1" applyAlignment="1" applyProtection="1">
      <alignment horizontal="center"/>
      <protection/>
    </xf>
    <xf numFmtId="1" fontId="34" fillId="0" borderId="80" xfId="57" applyNumberFormat="1" applyFont="1" applyFill="1" applyBorder="1" applyAlignment="1" applyProtection="1">
      <alignment horizontal="center" vertical="center" shrinkToFit="1"/>
      <protection/>
    </xf>
    <xf numFmtId="0" fontId="34" fillId="4" borderId="68" xfId="57" applyFont="1" applyFill="1" applyBorder="1" applyAlignment="1" applyProtection="1">
      <alignment horizontal="center" vertical="center"/>
      <protection/>
    </xf>
    <xf numFmtId="1" fontId="34" fillId="0" borderId="76" xfId="57" applyNumberFormat="1" applyFont="1" applyFill="1" applyBorder="1" applyAlignment="1" applyProtection="1">
      <alignment horizontal="center" vertical="center"/>
      <protection locked="0"/>
    </xf>
    <xf numFmtId="1" fontId="34" fillId="0" borderId="71" xfId="57" applyNumberFormat="1" applyFont="1" applyFill="1" applyBorder="1" applyAlignment="1" applyProtection="1">
      <alignment horizontal="center" vertical="center"/>
      <protection/>
    </xf>
    <xf numFmtId="0" fontId="34" fillId="4" borderId="15" xfId="57" applyFont="1" applyFill="1" applyBorder="1" applyAlignment="1" applyProtection="1">
      <alignment horizontal="center" vertical="center"/>
      <protection/>
    </xf>
    <xf numFmtId="0" fontId="34" fillId="0" borderId="14" xfId="57" applyFont="1" applyFill="1" applyBorder="1" applyAlignment="1" applyProtection="1">
      <alignment horizontal="center" vertical="center"/>
      <protection locked="0"/>
    </xf>
    <xf numFmtId="0" fontId="34" fillId="0" borderId="15" xfId="57" applyFont="1" applyFill="1" applyBorder="1" applyAlignment="1" applyProtection="1">
      <alignment horizontal="center" vertical="center"/>
      <protection locked="0"/>
    </xf>
    <xf numFmtId="1" fontId="34" fillId="0" borderId="14" xfId="57" applyNumberFormat="1" applyFont="1" applyFill="1" applyBorder="1" applyAlignment="1" applyProtection="1">
      <alignment horizontal="center" vertical="center"/>
      <protection/>
    </xf>
    <xf numFmtId="1" fontId="34" fillId="0" borderId="16" xfId="57" applyNumberFormat="1" applyFont="1" applyFill="1" applyBorder="1" applyAlignment="1" applyProtection="1">
      <alignment horizontal="center" vertical="center"/>
      <protection/>
    </xf>
    <xf numFmtId="1" fontId="34" fillId="0" borderId="17" xfId="57" applyNumberFormat="1" applyFont="1" applyFill="1" applyBorder="1" applyAlignment="1" applyProtection="1">
      <alignment horizontal="center" vertical="center"/>
      <protection/>
    </xf>
    <xf numFmtId="1" fontId="34" fillId="0" borderId="30" xfId="57" applyNumberFormat="1" applyFont="1" applyFill="1" applyBorder="1" applyAlignment="1" applyProtection="1">
      <alignment horizontal="center" vertical="center"/>
      <protection/>
    </xf>
    <xf numFmtId="1" fontId="34" fillId="0" borderId="29" xfId="57" applyNumberFormat="1" applyFont="1" applyFill="1" applyBorder="1" applyAlignment="1" applyProtection="1">
      <alignment horizontal="center" vertical="center"/>
      <protection/>
    </xf>
    <xf numFmtId="0" fontId="34" fillId="4" borderId="19" xfId="57" applyFont="1" applyFill="1" applyBorder="1" applyAlignment="1" applyProtection="1">
      <alignment horizontal="center" vertical="center"/>
      <protection/>
    </xf>
    <xf numFmtId="1" fontId="24" fillId="0" borderId="14" xfId="57" applyNumberFormat="1" applyFont="1" applyFill="1" applyBorder="1" applyAlignment="1" applyProtection="1">
      <alignment horizontal="center" vertical="center"/>
      <protection/>
    </xf>
    <xf numFmtId="1" fontId="24" fillId="0" borderId="15" xfId="57" applyNumberFormat="1" applyFont="1" applyFill="1" applyBorder="1" applyAlignment="1" applyProtection="1">
      <alignment horizontal="center" vertical="center"/>
      <protection/>
    </xf>
    <xf numFmtId="1" fontId="36" fillId="0" borderId="30" xfId="57" applyNumberFormat="1" applyFont="1" applyFill="1" applyBorder="1" applyAlignment="1" applyProtection="1">
      <alignment horizontal="center" vertical="center"/>
      <protection/>
    </xf>
    <xf numFmtId="1" fontId="36" fillId="0" borderId="16" xfId="57" applyNumberFormat="1" applyFont="1" applyFill="1" applyBorder="1" applyAlignment="1" applyProtection="1">
      <alignment horizontal="center" vertical="center"/>
      <protection/>
    </xf>
    <xf numFmtId="1" fontId="24" fillId="0" borderId="17" xfId="57" applyNumberFormat="1" applyFont="1" applyFill="1" applyBorder="1" applyAlignment="1" applyProtection="1">
      <alignment horizontal="center" vertical="center"/>
      <protection/>
    </xf>
    <xf numFmtId="1" fontId="24" fillId="4" borderId="81" xfId="57" applyNumberFormat="1" applyFont="1" applyFill="1" applyBorder="1" applyAlignment="1" applyProtection="1">
      <alignment horizontal="center" vertical="center"/>
      <protection/>
    </xf>
    <xf numFmtId="1" fontId="24" fillId="4" borderId="79" xfId="57" applyNumberFormat="1" applyFont="1" applyFill="1" applyBorder="1" applyAlignment="1" applyProtection="1">
      <alignment horizontal="center" vertical="center"/>
      <protection/>
    </xf>
    <xf numFmtId="1" fontId="24" fillId="4" borderId="82" xfId="57" applyNumberFormat="1" applyFont="1" applyFill="1" applyBorder="1" applyAlignment="1" applyProtection="1">
      <alignment horizontal="center" vertical="center"/>
      <protection/>
    </xf>
    <xf numFmtId="1" fontId="24" fillId="4" borderId="83" xfId="57" applyNumberFormat="1" applyFont="1" applyFill="1" applyBorder="1" applyAlignment="1" applyProtection="1">
      <alignment horizontal="center" vertical="center"/>
      <protection/>
    </xf>
    <xf numFmtId="1" fontId="24" fillId="4" borderId="67" xfId="57" applyNumberFormat="1" applyFont="1" applyFill="1" applyBorder="1" applyAlignment="1" applyProtection="1">
      <alignment horizontal="center" vertical="center"/>
      <protection/>
    </xf>
    <xf numFmtId="1" fontId="24" fillId="4" borderId="84" xfId="57" applyNumberFormat="1" applyFont="1" applyFill="1" applyBorder="1" applyAlignment="1" applyProtection="1">
      <alignment horizontal="center" vertical="center"/>
      <protection/>
    </xf>
    <xf numFmtId="1" fontId="24" fillId="4" borderId="78" xfId="57" applyNumberFormat="1" applyFont="1" applyFill="1" applyBorder="1" applyAlignment="1" applyProtection="1">
      <alignment horizontal="center" vertical="center"/>
      <protection/>
    </xf>
    <xf numFmtId="1" fontId="24" fillId="4" borderId="85" xfId="57" applyNumberFormat="1" applyFont="1" applyFill="1" applyBorder="1" applyAlignment="1" applyProtection="1">
      <alignment horizontal="center" vertical="center"/>
      <protection/>
    </xf>
    <xf numFmtId="1" fontId="34" fillId="0" borderId="76" xfId="57" applyNumberFormat="1" applyFont="1" applyFill="1" applyBorder="1" applyAlignment="1" applyProtection="1">
      <alignment horizontal="center" vertical="center"/>
      <protection/>
    </xf>
    <xf numFmtId="1" fontId="34" fillId="0" borderId="62" xfId="57" applyNumberFormat="1" applyFont="1" applyFill="1" applyBorder="1" applyAlignment="1" applyProtection="1">
      <alignment horizontal="center" vertical="center"/>
      <protection locked="0"/>
    </xf>
    <xf numFmtId="1" fontId="34" fillId="0" borderId="19" xfId="57" applyNumberFormat="1" applyFont="1" applyFill="1" applyBorder="1" applyAlignment="1" applyProtection="1">
      <alignment horizontal="center" vertical="center"/>
      <protection/>
    </xf>
    <xf numFmtId="1" fontId="34" fillId="0" borderId="19" xfId="57" applyNumberFormat="1" applyFont="1" applyFill="1" applyBorder="1" applyAlignment="1" applyProtection="1">
      <alignment horizontal="center" vertical="center"/>
      <protection locked="0"/>
    </xf>
    <xf numFmtId="0" fontId="34" fillId="0" borderId="20" xfId="57" applyFont="1" applyFill="1" applyBorder="1" applyAlignment="1" applyProtection="1">
      <alignment horizontal="center" vertical="center"/>
      <protection locked="0"/>
    </xf>
    <xf numFmtId="1" fontId="34" fillId="0" borderId="41" xfId="57" applyNumberFormat="1" applyFont="1" applyFill="1" applyBorder="1" applyAlignment="1" applyProtection="1">
      <alignment horizontal="center" vertical="center"/>
      <protection/>
    </xf>
    <xf numFmtId="1" fontId="34" fillId="0" borderId="24" xfId="57" applyNumberFormat="1" applyFont="1" applyFill="1" applyBorder="1" applyAlignment="1" applyProtection="1">
      <alignment horizontal="center" vertical="center"/>
      <protection/>
    </xf>
    <xf numFmtId="0" fontId="34" fillId="4" borderId="27" xfId="57" applyFont="1" applyFill="1" applyBorder="1" applyAlignment="1" applyProtection="1">
      <alignment horizontal="center" vertical="center"/>
      <protection/>
    </xf>
    <xf numFmtId="0" fontId="24" fillId="0" borderId="75" xfId="57" applyFont="1" applyFill="1" applyBorder="1" applyAlignment="1" applyProtection="1">
      <alignment horizontal="center" vertical="center"/>
      <protection locked="0"/>
    </xf>
    <xf numFmtId="0" fontId="24" fillId="0" borderId="42" xfId="57" applyFont="1" applyFill="1" applyBorder="1" applyAlignment="1" applyProtection="1">
      <alignment horizontal="center" vertical="center"/>
      <protection locked="0"/>
    </xf>
    <xf numFmtId="0" fontId="34" fillId="4" borderId="86" xfId="57" applyFont="1" applyFill="1" applyBorder="1" applyAlignment="1" applyProtection="1">
      <alignment horizontal="center" vertical="center"/>
      <protection/>
    </xf>
    <xf numFmtId="0" fontId="34" fillId="4" borderId="23" xfId="57" applyFont="1" applyFill="1" applyBorder="1" applyAlignment="1" applyProtection="1">
      <alignment vertical="center"/>
      <protection/>
    </xf>
    <xf numFmtId="0" fontId="34" fillId="0" borderId="29" xfId="57" applyFont="1" applyFill="1" applyBorder="1" applyAlignment="1" applyProtection="1">
      <alignment horizontal="center" vertical="center"/>
      <protection locked="0"/>
    </xf>
    <xf numFmtId="0" fontId="34" fillId="4" borderId="17" xfId="57" applyFont="1" applyFill="1" applyBorder="1" applyAlignment="1" applyProtection="1">
      <alignment horizontal="center" vertical="center"/>
      <protection/>
    </xf>
    <xf numFmtId="0" fontId="34" fillId="0" borderId="15" xfId="57" applyFont="1" applyFill="1" applyBorder="1" applyAlignment="1" applyProtection="1">
      <alignment horizontal="center" vertical="center"/>
      <protection/>
    </xf>
    <xf numFmtId="0" fontId="24" fillId="0" borderId="29" xfId="57" applyFont="1" applyFill="1" applyBorder="1" applyAlignment="1" applyProtection="1">
      <alignment horizontal="center" vertical="center"/>
      <protection locked="0"/>
    </xf>
    <xf numFmtId="0" fontId="24" fillId="4" borderId="87" xfId="57" applyFont="1" applyFill="1" applyBorder="1" applyAlignment="1" applyProtection="1">
      <alignment horizontal="center" vertical="center"/>
      <protection/>
    </xf>
    <xf numFmtId="0" fontId="34" fillId="4" borderId="88" xfId="57" applyFont="1" applyFill="1" applyBorder="1" applyAlignment="1" applyProtection="1">
      <alignment vertical="center"/>
      <protection/>
    </xf>
    <xf numFmtId="1" fontId="34" fillId="4" borderId="15" xfId="57" applyNumberFormat="1" applyFont="1" applyFill="1" applyBorder="1" applyAlignment="1" applyProtection="1">
      <alignment horizontal="center" vertical="center"/>
      <protection/>
    </xf>
    <xf numFmtId="1" fontId="34" fillId="0" borderId="30" xfId="57" applyNumberFormat="1" applyFont="1" applyFill="1" applyBorder="1" applyAlignment="1" applyProtection="1">
      <alignment horizontal="center" vertical="center"/>
      <protection locked="0"/>
    </xf>
    <xf numFmtId="1" fontId="34" fillId="4" borderId="29" xfId="57" applyNumberFormat="1" applyFont="1" applyFill="1" applyBorder="1" applyAlignment="1" applyProtection="1">
      <alignment horizontal="center" vertical="center"/>
      <protection/>
    </xf>
    <xf numFmtId="1" fontId="34" fillId="4" borderId="17" xfId="57" applyNumberFormat="1" applyFont="1" applyFill="1" applyBorder="1" applyAlignment="1" applyProtection="1">
      <alignment horizontal="center" vertical="center"/>
      <protection/>
    </xf>
    <xf numFmtId="1" fontId="34" fillId="4" borderId="19" xfId="57" applyNumberFormat="1" applyFont="1" applyFill="1" applyBorder="1" applyAlignment="1" applyProtection="1">
      <alignment horizontal="center" vertical="center"/>
      <protection/>
    </xf>
    <xf numFmtId="1" fontId="34" fillId="0" borderId="42" xfId="57" applyNumberFormat="1" applyFont="1" applyFill="1" applyBorder="1" applyAlignment="1" applyProtection="1">
      <alignment horizontal="center" vertical="center"/>
      <protection locked="0"/>
    </xf>
    <xf numFmtId="0" fontId="34" fillId="4" borderId="89" xfId="57" applyFont="1" applyFill="1" applyBorder="1" applyAlignment="1" applyProtection="1">
      <alignment horizontal="center" vertical="center"/>
      <protection/>
    </xf>
    <xf numFmtId="0" fontId="34" fillId="4" borderId="90" xfId="57" applyFont="1" applyFill="1" applyBorder="1" applyAlignment="1" applyProtection="1">
      <alignment vertical="center"/>
      <protection/>
    </xf>
    <xf numFmtId="0" fontId="24" fillId="4" borderId="91" xfId="57" applyFont="1" applyFill="1" applyBorder="1" applyAlignment="1" applyProtection="1">
      <alignment horizontal="center" vertical="center" wrapText="1"/>
      <protection/>
    </xf>
    <xf numFmtId="0" fontId="34" fillId="0" borderId="42" xfId="57" applyFont="1" applyFill="1" applyBorder="1" applyAlignment="1">
      <alignment horizontal="left" vertical="center"/>
      <protection/>
    </xf>
    <xf numFmtId="0" fontId="36" fillId="4" borderId="92" xfId="57" applyFont="1" applyFill="1" applyBorder="1" applyAlignment="1" applyProtection="1">
      <alignment horizontal="center" vertical="center"/>
      <protection locked="0"/>
    </xf>
    <xf numFmtId="0" fontId="34" fillId="4" borderId="15" xfId="57" applyFont="1" applyFill="1" applyBorder="1" applyAlignment="1" applyProtection="1">
      <alignment vertical="center"/>
      <protection/>
    </xf>
    <xf numFmtId="0" fontId="24" fillId="4" borderId="16" xfId="57" applyFont="1" applyFill="1" applyBorder="1" applyAlignment="1" applyProtection="1">
      <alignment horizontal="center" vertical="center"/>
      <protection/>
    </xf>
    <xf numFmtId="0" fontId="24" fillId="4" borderId="29" xfId="57" applyFont="1" applyFill="1" applyBorder="1" applyAlignment="1" applyProtection="1">
      <alignment horizontal="center" vertical="center"/>
      <protection/>
    </xf>
    <xf numFmtId="0" fontId="36" fillId="4" borderId="92" xfId="57" applyFont="1" applyFill="1" applyBorder="1" applyAlignment="1" applyProtection="1">
      <alignment horizontal="center" vertical="center" wrapText="1"/>
      <protection locked="0"/>
    </xf>
    <xf numFmtId="0" fontId="36" fillId="4" borderId="13" xfId="57" applyFont="1" applyFill="1" applyBorder="1" applyAlignment="1" applyProtection="1">
      <alignment horizontal="center" vertical="center" wrapText="1"/>
      <protection/>
    </xf>
    <xf numFmtId="1" fontId="24" fillId="4" borderId="22" xfId="57" applyNumberFormat="1" applyFont="1" applyFill="1" applyBorder="1" applyAlignment="1" applyProtection="1">
      <alignment horizontal="center" vertical="center"/>
      <protection/>
    </xf>
    <xf numFmtId="1" fontId="24" fillId="4" borderId="23" xfId="57" applyNumberFormat="1" applyFont="1" applyFill="1" applyBorder="1" applyAlignment="1" applyProtection="1">
      <alignment horizontal="center" vertical="center"/>
      <protection/>
    </xf>
    <xf numFmtId="1" fontId="36" fillId="4" borderId="21" xfId="57" applyNumberFormat="1" applyFont="1" applyFill="1" applyBorder="1" applyAlignment="1" applyProtection="1">
      <alignment horizontal="center" vertical="center"/>
      <protection/>
    </xf>
    <xf numFmtId="1" fontId="36" fillId="4" borderId="93" xfId="57" applyNumberFormat="1" applyFont="1" applyFill="1" applyBorder="1" applyAlignment="1" applyProtection="1">
      <alignment horizontal="center" vertical="center"/>
      <protection/>
    </xf>
    <xf numFmtId="1" fontId="24" fillId="4" borderId="94" xfId="57" applyNumberFormat="1" applyFont="1" applyFill="1" applyBorder="1" applyAlignment="1" applyProtection="1">
      <alignment horizontal="center" vertical="center"/>
      <protection/>
    </xf>
    <xf numFmtId="1" fontId="36" fillId="4" borderId="95" xfId="57" applyNumberFormat="1" applyFont="1" applyFill="1" applyBorder="1" applyAlignment="1" applyProtection="1">
      <alignment horizontal="center" vertical="center"/>
      <protection/>
    </xf>
    <xf numFmtId="1" fontId="24" fillId="4" borderId="96" xfId="57" applyNumberFormat="1" applyFont="1" applyFill="1" applyBorder="1" applyAlignment="1" applyProtection="1">
      <alignment horizontal="center" vertical="center"/>
      <protection/>
    </xf>
    <xf numFmtId="1" fontId="24" fillId="4" borderId="90" xfId="57" applyNumberFormat="1" applyFont="1" applyFill="1" applyBorder="1" applyAlignment="1" applyProtection="1">
      <alignment horizontal="center" vertical="center"/>
      <protection/>
    </xf>
    <xf numFmtId="1" fontId="24" fillId="4" borderId="97" xfId="57" applyNumberFormat="1" applyFont="1" applyFill="1" applyBorder="1" applyAlignment="1" applyProtection="1">
      <alignment horizontal="center" vertical="center"/>
      <protection/>
    </xf>
    <xf numFmtId="1" fontId="24" fillId="4" borderId="98" xfId="57" applyNumberFormat="1" applyFont="1" applyFill="1" applyBorder="1" applyAlignment="1" applyProtection="1">
      <alignment horizontal="center" vertical="center"/>
      <protection/>
    </xf>
    <xf numFmtId="1" fontId="24" fillId="4" borderId="99" xfId="57" applyNumberFormat="1" applyFont="1" applyFill="1" applyBorder="1" applyAlignment="1" applyProtection="1">
      <alignment horizontal="center" vertical="center"/>
      <protection/>
    </xf>
    <xf numFmtId="0" fontId="24" fillId="4" borderId="31" xfId="57" applyFont="1" applyFill="1" applyBorder="1" applyAlignment="1" applyProtection="1">
      <alignment horizontal="center" vertical="center"/>
      <protection/>
    </xf>
    <xf numFmtId="1" fontId="24" fillId="4" borderId="26" xfId="57" applyNumberFormat="1" applyFont="1" applyFill="1" applyBorder="1" applyAlignment="1" applyProtection="1">
      <alignment horizontal="center" vertical="center"/>
      <protection/>
    </xf>
    <xf numFmtId="1" fontId="24" fillId="4" borderId="27" xfId="57" applyNumberFormat="1" applyFont="1" applyFill="1" applyBorder="1" applyAlignment="1" applyProtection="1">
      <alignment horizontal="center" vertical="center"/>
      <protection/>
    </xf>
    <xf numFmtId="1" fontId="24" fillId="4" borderId="25" xfId="57" applyNumberFormat="1" applyFont="1" applyFill="1" applyBorder="1" applyAlignment="1" applyProtection="1">
      <alignment horizontal="center" vertical="center"/>
      <protection/>
    </xf>
    <xf numFmtId="0" fontId="24" fillId="4" borderId="100" xfId="57" applyFont="1" applyFill="1" applyBorder="1" applyAlignment="1" applyProtection="1">
      <alignment horizontal="center" vertical="center"/>
      <protection/>
    </xf>
    <xf numFmtId="1" fontId="40" fillId="4" borderId="97" xfId="57" applyNumberFormat="1" applyFont="1" applyFill="1" applyBorder="1" applyAlignment="1" applyProtection="1">
      <alignment horizontal="center" vertical="center"/>
      <protection/>
    </xf>
    <xf numFmtId="1" fontId="24" fillId="4" borderId="101" xfId="57" applyNumberFormat="1" applyFont="1" applyFill="1" applyBorder="1" applyAlignment="1" applyProtection="1">
      <alignment horizontal="center" vertical="center"/>
      <protection/>
    </xf>
    <xf numFmtId="1" fontId="24" fillId="4" borderId="102" xfId="57" applyNumberFormat="1" applyFont="1" applyFill="1" applyBorder="1" applyAlignment="1" applyProtection="1">
      <alignment horizontal="center" vertical="center"/>
      <protection/>
    </xf>
    <xf numFmtId="0" fontId="34" fillId="4" borderId="98" xfId="57" applyFont="1" applyFill="1" applyBorder="1" applyAlignment="1" applyProtection="1">
      <alignment horizontal="center" vertical="center" wrapText="1"/>
      <protection/>
    </xf>
    <xf numFmtId="0" fontId="34" fillId="4" borderId="90" xfId="57" applyFont="1" applyFill="1" applyBorder="1" applyAlignment="1" applyProtection="1">
      <alignment horizontal="center" vertical="center"/>
      <protection/>
    </xf>
    <xf numFmtId="0" fontId="24" fillId="4" borderId="103" xfId="57" applyFont="1" applyFill="1" applyBorder="1" applyAlignment="1" applyProtection="1">
      <alignment horizontal="center" vertical="center"/>
      <protection/>
    </xf>
    <xf numFmtId="1" fontId="43" fillId="0" borderId="19" xfId="57" applyNumberFormat="1" applyFont="1" applyFill="1" applyBorder="1" applyAlignment="1" applyProtection="1">
      <alignment horizontal="center"/>
      <protection locked="0"/>
    </xf>
    <xf numFmtId="0" fontId="34" fillId="0" borderId="19" xfId="57" applyFont="1" applyFill="1" applyBorder="1">
      <alignment/>
      <protection/>
    </xf>
    <xf numFmtId="0" fontId="36" fillId="4" borderId="31" xfId="57" applyFont="1" applyFill="1" applyBorder="1" applyAlignment="1" applyProtection="1">
      <alignment horizontal="center" vertical="center"/>
      <protection locked="0"/>
    </xf>
    <xf numFmtId="1" fontId="40" fillId="4" borderId="90" xfId="57" applyNumberFormat="1" applyFont="1" applyFill="1" applyBorder="1" applyAlignment="1" applyProtection="1">
      <alignment horizontal="center" vertical="center"/>
      <protection/>
    </xf>
    <xf numFmtId="1" fontId="24" fillId="4" borderId="104" xfId="57" applyNumberFormat="1" applyFont="1" applyFill="1" applyBorder="1" applyAlignment="1" applyProtection="1">
      <alignment horizontal="center" vertical="center"/>
      <protection/>
    </xf>
    <xf numFmtId="1" fontId="24" fillId="4" borderId="105" xfId="57" applyNumberFormat="1" applyFont="1" applyFill="1" applyBorder="1" applyAlignment="1" applyProtection="1">
      <alignment horizontal="center" vertical="center" shrinkToFit="1"/>
      <protection/>
    </xf>
    <xf numFmtId="1" fontId="34" fillId="0" borderId="17" xfId="57" applyNumberFormat="1" applyFont="1" applyFill="1" applyBorder="1" applyAlignment="1" applyProtection="1">
      <alignment horizontal="center"/>
      <protection/>
    </xf>
    <xf numFmtId="0" fontId="34" fillId="0" borderId="61" xfId="57" applyFont="1" applyFill="1" applyBorder="1" applyAlignment="1" applyProtection="1">
      <alignment horizontal="left" wrapText="1"/>
      <protection locked="0"/>
    </xf>
    <xf numFmtId="1" fontId="25" fillId="0" borderId="22" xfId="57" applyNumberFormat="1" applyFont="1" applyFill="1" applyBorder="1" applyAlignment="1" applyProtection="1">
      <alignment horizontal="center"/>
      <protection/>
    </xf>
    <xf numFmtId="0" fontId="34" fillId="0" borderId="61" xfId="0" applyFont="1" applyFill="1" applyBorder="1" applyAlignment="1">
      <alignment horizontal="left" vertical="center" wrapText="1"/>
    </xf>
    <xf numFmtId="1" fontId="30" fillId="0" borderId="15" xfId="57" applyNumberFormat="1" applyFont="1" applyFill="1" applyBorder="1" applyAlignment="1" applyProtection="1">
      <alignment horizontal="center"/>
      <protection/>
    </xf>
    <xf numFmtId="1" fontId="34" fillId="0" borderId="16" xfId="57" applyNumberFormat="1" applyFont="1" applyFill="1" applyBorder="1" applyAlignment="1" applyProtection="1">
      <alignment horizontal="center" vertical="center" shrinkToFit="1"/>
      <protection/>
    </xf>
    <xf numFmtId="1" fontId="34" fillId="0" borderId="30" xfId="57" applyNumberFormat="1" applyFont="1" applyFill="1" applyBorder="1" applyAlignment="1" applyProtection="1">
      <alignment horizontal="center" vertical="center" shrinkToFit="1"/>
      <protection/>
    </xf>
    <xf numFmtId="0" fontId="34" fillId="0" borderId="61" xfId="0" applyFont="1" applyFill="1" applyBorder="1" applyAlignment="1">
      <alignment horizontal="left" vertical="center"/>
    </xf>
    <xf numFmtId="1" fontId="34" fillId="0" borderId="16" xfId="57" applyNumberFormat="1" applyFont="1" applyFill="1" applyBorder="1" applyAlignment="1" applyProtection="1">
      <alignment horizontal="center"/>
      <protection/>
    </xf>
    <xf numFmtId="1" fontId="34" fillId="0" borderId="30" xfId="57" applyNumberFormat="1" applyFont="1" applyFill="1" applyBorder="1" applyAlignment="1" applyProtection="1">
      <alignment horizontal="center"/>
      <protection/>
    </xf>
    <xf numFmtId="0" fontId="30" fillId="0" borderId="62" xfId="57" applyFont="1" applyFill="1" applyBorder="1" applyAlignment="1" applyProtection="1">
      <alignment horizontal="center"/>
      <protection locked="0"/>
    </xf>
    <xf numFmtId="1" fontId="30" fillId="0" borderId="19" xfId="57" applyNumberFormat="1" applyFont="1" applyFill="1" applyBorder="1" applyAlignment="1" applyProtection="1">
      <alignment horizontal="center"/>
      <protection/>
    </xf>
    <xf numFmtId="0" fontId="30" fillId="0" borderId="19" xfId="57" applyFont="1" applyFill="1" applyBorder="1" applyAlignment="1" applyProtection="1">
      <alignment horizontal="center"/>
      <protection locked="0"/>
    </xf>
    <xf numFmtId="0" fontId="34" fillId="0" borderId="19" xfId="57" applyFont="1" applyFill="1" applyBorder="1" applyAlignment="1" applyProtection="1">
      <alignment horizontal="center"/>
      <protection locked="0"/>
    </xf>
    <xf numFmtId="0" fontId="30" fillId="0" borderId="35" xfId="57" applyFont="1" applyFill="1" applyBorder="1" applyAlignment="1" applyProtection="1">
      <alignment horizontal="center"/>
      <protection locked="0"/>
    </xf>
    <xf numFmtId="1" fontId="30" fillId="0" borderId="68" xfId="57" applyNumberFormat="1" applyFont="1" applyFill="1" applyBorder="1" applyAlignment="1" applyProtection="1">
      <alignment horizontal="center"/>
      <protection/>
    </xf>
    <xf numFmtId="0" fontId="34" fillId="0" borderId="68" xfId="57" applyFont="1" applyFill="1" applyBorder="1" applyAlignment="1" applyProtection="1">
      <alignment horizontal="center"/>
      <protection locked="0"/>
    </xf>
    <xf numFmtId="0" fontId="34" fillId="0" borderId="35" xfId="57" applyFont="1" applyFill="1" applyBorder="1" applyAlignment="1" applyProtection="1">
      <alignment horizontal="center"/>
      <protection locked="0"/>
    </xf>
    <xf numFmtId="0" fontId="34" fillId="0" borderId="15" xfId="57" applyFont="1" applyFill="1" applyBorder="1" applyAlignment="1" applyProtection="1">
      <alignment horizontal="center"/>
      <protection/>
    </xf>
    <xf numFmtId="0" fontId="34" fillId="0" borderId="106" xfId="0" applyFont="1" applyFill="1" applyBorder="1" applyAlignment="1">
      <alignment horizontal="left" vertical="center" wrapText="1" shrinkToFit="1"/>
    </xf>
    <xf numFmtId="0" fontId="34" fillId="0" borderId="107" xfId="57" applyFont="1" applyFill="1" applyBorder="1" applyAlignment="1" applyProtection="1">
      <alignment horizontal="left"/>
      <protection locked="0"/>
    </xf>
    <xf numFmtId="0" fontId="34" fillId="0" borderId="19" xfId="57" applyFont="1" applyFill="1" applyBorder="1" applyAlignment="1" applyProtection="1">
      <alignment horizontal="center"/>
      <protection/>
    </xf>
    <xf numFmtId="0" fontId="34" fillId="0" borderId="18" xfId="57" applyFont="1" applyFill="1" applyBorder="1" applyAlignment="1" applyProtection="1">
      <alignment horizontal="center"/>
      <protection locked="0"/>
    </xf>
    <xf numFmtId="0" fontId="32" fillId="4" borderId="61" xfId="57" applyFont="1" applyFill="1" applyBorder="1" applyAlignment="1" applyProtection="1">
      <alignment horizontal="center" vertical="center"/>
      <protection/>
    </xf>
    <xf numFmtId="0" fontId="32" fillId="4" borderId="36" xfId="57" applyFont="1" applyFill="1" applyBorder="1" applyAlignment="1" applyProtection="1">
      <alignment horizontal="center"/>
      <protection/>
    </xf>
    <xf numFmtId="0" fontId="32" fillId="4" borderId="108" xfId="57" applyFont="1" applyFill="1" applyBorder="1" applyAlignment="1" applyProtection="1">
      <alignment horizontal="center"/>
      <protection/>
    </xf>
    <xf numFmtId="0" fontId="24" fillId="4" borderId="59" xfId="57" applyFont="1" applyFill="1" applyBorder="1" applyAlignment="1" applyProtection="1">
      <alignment horizontal="center"/>
      <protection/>
    </xf>
    <xf numFmtId="0" fontId="36" fillId="4" borderId="109" xfId="57" applyFont="1" applyFill="1" applyBorder="1" applyAlignment="1" applyProtection="1">
      <alignment horizontal="center"/>
      <protection/>
    </xf>
    <xf numFmtId="1" fontId="25" fillId="4" borderId="110" xfId="57" applyNumberFormat="1" applyFont="1" applyFill="1" applyBorder="1" applyAlignment="1" applyProtection="1">
      <alignment horizontal="center"/>
      <protection/>
    </xf>
    <xf numFmtId="1" fontId="24" fillId="4" borderId="26" xfId="57" applyNumberFormat="1" applyFont="1" applyFill="1" applyBorder="1" applyAlignment="1" applyProtection="1">
      <alignment horizontal="center"/>
      <protection/>
    </xf>
    <xf numFmtId="1" fontId="24" fillId="4" borderId="104" xfId="57" applyNumberFormat="1" applyFont="1" applyFill="1" applyBorder="1" applyAlignment="1" applyProtection="1">
      <alignment horizontal="center"/>
      <protection/>
    </xf>
    <xf numFmtId="1" fontId="24" fillId="4" borderId="111" xfId="57" applyNumberFormat="1" applyFont="1" applyFill="1" applyBorder="1" applyAlignment="1" applyProtection="1">
      <alignment horizontal="center"/>
      <protection/>
    </xf>
    <xf numFmtId="1" fontId="24" fillId="4" borderId="112" xfId="57" applyNumberFormat="1" applyFont="1" applyFill="1" applyBorder="1" applyAlignment="1" applyProtection="1">
      <alignment horizontal="center"/>
      <protection/>
    </xf>
    <xf numFmtId="0" fontId="32" fillId="4" borderId="44" xfId="57" applyFont="1" applyFill="1" applyBorder="1" applyAlignment="1" applyProtection="1">
      <alignment horizontal="center"/>
      <protection/>
    </xf>
    <xf numFmtId="0" fontId="24" fillId="4" borderId="113" xfId="57" applyFont="1" applyFill="1" applyBorder="1" applyAlignment="1" applyProtection="1">
      <alignment horizontal="center"/>
      <protection/>
    </xf>
    <xf numFmtId="1" fontId="25" fillId="4" borderId="20" xfId="57" applyNumberFormat="1" applyFont="1" applyFill="1" applyBorder="1" applyAlignment="1" applyProtection="1">
      <alignment horizontal="center"/>
      <protection/>
    </xf>
    <xf numFmtId="1" fontId="25" fillId="4" borderId="113" xfId="57" applyNumberFormat="1" applyFont="1" applyFill="1" applyBorder="1" applyAlignment="1" applyProtection="1">
      <alignment horizontal="center"/>
      <protection/>
    </xf>
    <xf numFmtId="1" fontId="25" fillId="4" borderId="104" xfId="57" applyNumberFormat="1" applyFont="1" applyFill="1" applyBorder="1" applyAlignment="1" applyProtection="1">
      <alignment horizontal="center"/>
      <protection/>
    </xf>
    <xf numFmtId="16" fontId="32" fillId="7" borderId="55" xfId="57" applyNumberFormat="1" applyFont="1" applyFill="1" applyBorder="1" applyAlignment="1" applyProtection="1" quotePrefix="1">
      <alignment horizontal="center"/>
      <protection/>
    </xf>
    <xf numFmtId="16" fontId="32" fillId="4" borderId="55" xfId="57" applyNumberFormat="1" applyFont="1" applyFill="1" applyBorder="1" applyAlignment="1" applyProtection="1" quotePrefix="1">
      <alignment horizontal="center"/>
      <protection/>
    </xf>
    <xf numFmtId="0" fontId="34" fillId="0" borderId="86" xfId="57" applyFont="1" applyFill="1" applyBorder="1" applyAlignment="1" applyProtection="1">
      <alignment horizontal="center"/>
      <protection/>
    </xf>
    <xf numFmtId="0" fontId="34" fillId="0" borderId="114" xfId="57" applyFont="1" applyFill="1" applyBorder="1" applyAlignment="1" applyProtection="1">
      <alignment horizontal="center"/>
      <protection/>
    </xf>
    <xf numFmtId="0" fontId="24" fillId="0" borderId="60" xfId="57" applyFont="1" applyFill="1" applyBorder="1" applyAlignment="1" applyProtection="1">
      <alignment horizontal="center"/>
      <protection/>
    </xf>
    <xf numFmtId="0" fontId="34" fillId="4" borderId="56" xfId="57" applyFont="1" applyFill="1" applyBorder="1" applyAlignment="1" applyProtection="1">
      <alignment horizontal="center" vertical="center" wrapText="1"/>
      <protection/>
    </xf>
    <xf numFmtId="0" fontId="34" fillId="4" borderId="114" xfId="57" applyFont="1" applyFill="1" applyBorder="1" applyAlignment="1" applyProtection="1">
      <alignment horizontal="center" vertical="center" wrapText="1"/>
      <protection/>
    </xf>
    <xf numFmtId="0" fontId="24" fillId="4" borderId="77" xfId="57" applyFont="1" applyFill="1" applyBorder="1" applyAlignment="1" applyProtection="1">
      <alignment horizontal="center"/>
      <protection/>
    </xf>
    <xf numFmtId="0" fontId="34" fillId="7" borderId="21" xfId="57" applyFont="1" applyFill="1" applyBorder="1" applyAlignment="1" applyProtection="1">
      <alignment horizontal="center"/>
      <protection/>
    </xf>
    <xf numFmtId="0" fontId="34" fillId="4" borderId="61" xfId="57" applyFont="1" applyFill="1" applyBorder="1" applyAlignment="1" applyProtection="1">
      <alignment horizontal="center"/>
      <protection/>
    </xf>
    <xf numFmtId="0" fontId="30" fillId="4" borderId="108" xfId="57" applyFont="1" applyFill="1" applyBorder="1" applyProtection="1">
      <alignment/>
      <protection/>
    </xf>
    <xf numFmtId="0" fontId="29" fillId="4" borderId="106" xfId="57" applyFont="1" applyFill="1" applyBorder="1" applyProtection="1">
      <alignment/>
      <protection/>
    </xf>
    <xf numFmtId="0" fontId="30" fillId="4" borderId="59" xfId="57" applyFont="1" applyFill="1" applyBorder="1" applyProtection="1">
      <alignment/>
      <protection/>
    </xf>
    <xf numFmtId="0" fontId="30" fillId="4" borderId="109" xfId="57" applyFont="1" applyFill="1" applyBorder="1" applyProtection="1">
      <alignment/>
      <protection/>
    </xf>
    <xf numFmtId="0" fontId="34" fillId="4" borderId="107" xfId="57" applyFont="1" applyFill="1" applyBorder="1" applyAlignment="1" applyProtection="1">
      <alignment horizontal="center"/>
      <protection/>
    </xf>
    <xf numFmtId="0" fontId="34" fillId="4" borderId="59" xfId="57" applyFont="1" applyFill="1" applyBorder="1" applyAlignment="1" applyProtection="1">
      <alignment horizontal="center"/>
      <protection/>
    </xf>
    <xf numFmtId="0" fontId="30" fillId="4" borderId="21" xfId="57" applyFont="1" applyFill="1" applyBorder="1" applyProtection="1">
      <alignment/>
      <protection/>
    </xf>
    <xf numFmtId="0" fontId="30" fillId="0" borderId="17" xfId="57" applyFont="1" applyFill="1" applyBorder="1" applyAlignment="1" applyProtection="1">
      <alignment horizontal="center"/>
      <protection locked="0"/>
    </xf>
    <xf numFmtId="0" fontId="24" fillId="0" borderId="31" xfId="57" applyFont="1" applyFill="1" applyBorder="1" applyProtection="1">
      <alignment/>
      <protection locked="0"/>
    </xf>
    <xf numFmtId="0" fontId="34" fillId="0" borderId="61" xfId="0" applyFont="1" applyFill="1" applyBorder="1" applyAlignment="1">
      <alignment vertical="center"/>
    </xf>
    <xf numFmtId="0" fontId="34" fillId="4" borderId="61" xfId="57" applyFont="1" applyFill="1" applyBorder="1" applyAlignment="1" applyProtection="1">
      <alignment horizontal="center"/>
      <protection locked="0"/>
    </xf>
    <xf numFmtId="0" fontId="34" fillId="4" borderId="107" xfId="57" applyFont="1" applyFill="1" applyBorder="1" applyAlignment="1" applyProtection="1">
      <alignment horizontal="center"/>
      <protection locked="0"/>
    </xf>
    <xf numFmtId="0" fontId="25" fillId="4" borderId="61" xfId="57" applyFont="1" applyFill="1" applyBorder="1" applyAlignment="1" applyProtection="1">
      <alignment horizontal="center"/>
      <protection locked="0"/>
    </xf>
    <xf numFmtId="0" fontId="30" fillId="4" borderId="61" xfId="57" applyFont="1" applyFill="1" applyBorder="1" applyAlignment="1" applyProtection="1">
      <alignment horizontal="center"/>
      <protection locked="0"/>
    </xf>
    <xf numFmtId="0" fontId="34" fillId="4" borderId="86" xfId="57" applyFont="1" applyFill="1" applyBorder="1" applyAlignment="1" applyProtection="1">
      <alignment horizontal="center"/>
      <protection/>
    </xf>
    <xf numFmtId="0" fontId="24" fillId="4" borderId="60" xfId="57" applyFont="1" applyFill="1" applyBorder="1" applyAlignment="1" applyProtection="1">
      <alignment horizontal="center"/>
      <protection/>
    </xf>
    <xf numFmtId="0" fontId="24" fillId="0" borderId="55" xfId="57" applyFont="1" applyFill="1" applyBorder="1" applyAlignment="1" applyProtection="1">
      <alignment horizontal="center"/>
      <protection locked="0"/>
    </xf>
    <xf numFmtId="0" fontId="34" fillId="4" borderId="86" xfId="57" applyFont="1" applyFill="1" applyBorder="1" applyAlignment="1" applyProtection="1">
      <alignment horizontal="center" vertical="center" wrapText="1"/>
      <protection/>
    </xf>
    <xf numFmtId="0" fontId="34" fillId="4" borderId="108" xfId="57" applyFont="1" applyFill="1" applyBorder="1" applyAlignment="1" applyProtection="1">
      <alignment horizontal="center"/>
      <protection/>
    </xf>
    <xf numFmtId="0" fontId="34" fillId="4" borderId="67" xfId="57" applyFont="1" applyFill="1" applyBorder="1" applyAlignment="1" applyProtection="1">
      <alignment horizontal="center"/>
      <protection/>
    </xf>
    <xf numFmtId="0" fontId="24" fillId="0" borderId="61" xfId="57" applyFont="1" applyFill="1" applyBorder="1" applyProtection="1">
      <alignment/>
      <protection locked="0"/>
    </xf>
    <xf numFmtId="0" fontId="25" fillId="4" borderId="32" xfId="57" applyFont="1" applyFill="1" applyBorder="1" applyAlignment="1" applyProtection="1">
      <alignment horizontal="center"/>
      <protection locked="0"/>
    </xf>
    <xf numFmtId="0" fontId="34" fillId="4" borderId="114" xfId="57" applyFont="1" applyFill="1" applyBorder="1" applyAlignment="1" applyProtection="1">
      <alignment horizontal="center"/>
      <protection/>
    </xf>
    <xf numFmtId="0" fontId="34" fillId="4" borderId="115" xfId="57" applyFont="1" applyFill="1" applyBorder="1" applyAlignment="1" applyProtection="1">
      <alignment horizontal="center" vertical="center" wrapText="1"/>
      <protection/>
    </xf>
    <xf numFmtId="0" fontId="25" fillId="4" borderId="83" xfId="57" applyFont="1" applyFill="1" applyBorder="1" applyAlignment="1" applyProtection="1">
      <alignment horizontal="center"/>
      <protection/>
    </xf>
    <xf numFmtId="1" fontId="25" fillId="4" borderId="105" xfId="57" applyNumberFormat="1" applyFont="1" applyFill="1" applyBorder="1" applyAlignment="1" applyProtection="1">
      <alignment horizontal="center"/>
      <protection/>
    </xf>
    <xf numFmtId="1" fontId="24" fillId="4" borderId="105" xfId="57" applyNumberFormat="1" applyFont="1" applyFill="1" applyBorder="1" applyAlignment="1" applyProtection="1">
      <alignment horizontal="center"/>
      <protection/>
    </xf>
    <xf numFmtId="0" fontId="36" fillId="4" borderId="81" xfId="57" applyFont="1" applyFill="1" applyBorder="1" applyAlignment="1" applyProtection="1">
      <alignment horizontal="center"/>
      <protection/>
    </xf>
    <xf numFmtId="0" fontId="24" fillId="4" borderId="83" xfId="57" applyFont="1" applyFill="1" applyBorder="1" applyAlignment="1" applyProtection="1">
      <alignment horizontal="center"/>
      <protection/>
    </xf>
    <xf numFmtId="0" fontId="34" fillId="4" borderId="21" xfId="57" applyFont="1" applyFill="1" applyBorder="1" applyAlignment="1" applyProtection="1">
      <alignment horizontal="center"/>
      <protection/>
    </xf>
    <xf numFmtId="0" fontId="25" fillId="4" borderId="116" xfId="57" applyFont="1" applyFill="1" applyBorder="1" applyAlignment="1" applyProtection="1">
      <alignment horizontal="center"/>
      <protection/>
    </xf>
    <xf numFmtId="0" fontId="32" fillId="4" borderId="107" xfId="57" applyFont="1" applyFill="1" applyBorder="1" applyAlignment="1" applyProtection="1">
      <alignment horizontal="center" vertical="center"/>
      <protection/>
    </xf>
    <xf numFmtId="1" fontId="30" fillId="0" borderId="18" xfId="57" applyNumberFormat="1" applyFont="1" applyFill="1" applyBorder="1" applyAlignment="1" applyProtection="1">
      <alignment horizontal="center"/>
      <protection/>
    </xf>
    <xf numFmtId="0" fontId="29" fillId="4" borderId="21" xfId="57" applyFont="1" applyFill="1" applyBorder="1" applyProtection="1">
      <alignment/>
      <protection/>
    </xf>
    <xf numFmtId="0" fontId="24" fillId="0" borderId="77" xfId="57" applyFont="1" applyFill="1" applyBorder="1" applyAlignment="1" applyProtection="1">
      <alignment horizontal="center"/>
      <protection locked="0"/>
    </xf>
    <xf numFmtId="0" fontId="24" fillId="0" borderId="56" xfId="57" applyFont="1" applyFill="1" applyBorder="1" applyAlignment="1" applyProtection="1">
      <alignment horizontal="center"/>
      <protection locked="0"/>
    </xf>
    <xf numFmtId="0" fontId="24" fillId="4" borderId="55" xfId="57" applyFont="1" applyFill="1" applyBorder="1" applyAlignment="1" applyProtection="1">
      <alignment horizontal="center"/>
      <protection locked="0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5" xfId="57" applyFont="1" applyFill="1" applyBorder="1" applyAlignment="1" applyProtection="1">
      <alignment horizontal="center" vertical="center"/>
      <protection locked="0"/>
    </xf>
    <xf numFmtId="0" fontId="36" fillId="4" borderId="111" xfId="57" applyFont="1" applyFill="1" applyBorder="1" applyAlignment="1" applyProtection="1">
      <alignment horizontal="center" vertical="center"/>
      <protection/>
    </xf>
    <xf numFmtId="0" fontId="36" fillId="4" borderId="75" xfId="57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24" fillId="0" borderId="15" xfId="57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/>
    </xf>
    <xf numFmtId="0" fontId="24" fillId="4" borderId="15" xfId="57" applyFont="1" applyFill="1" applyBorder="1" applyAlignment="1" applyProtection="1">
      <alignment horizontal="center" vertical="center"/>
      <protection/>
    </xf>
    <xf numFmtId="0" fontId="24" fillId="4" borderId="15" xfId="0" applyFont="1" applyFill="1" applyBorder="1" applyAlignment="1">
      <alignment horizontal="center" vertical="center"/>
    </xf>
    <xf numFmtId="0" fontId="24" fillId="4" borderId="15" xfId="57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47" fillId="0" borderId="16" xfId="0" applyFont="1" applyBorder="1" applyAlignment="1">
      <alignment vertical="center" wrapText="1"/>
    </xf>
    <xf numFmtId="0" fontId="30" fillId="0" borderId="15" xfId="57" applyFont="1" applyFill="1" applyBorder="1" applyAlignment="1" applyProtection="1">
      <alignment horizontal="center"/>
      <protection/>
    </xf>
    <xf numFmtId="0" fontId="34" fillId="0" borderId="16" xfId="57" applyFont="1" applyFill="1" applyBorder="1" applyAlignment="1">
      <alignment horizontal="left" vertical="center" wrapText="1"/>
      <protection/>
    </xf>
    <xf numFmtId="0" fontId="24" fillId="0" borderId="117" xfId="57" applyFont="1" applyFill="1" applyBorder="1" applyAlignment="1" applyProtection="1">
      <alignment horizontal="center"/>
      <protection locked="0"/>
    </xf>
    <xf numFmtId="0" fontId="48" fillId="0" borderId="0" xfId="57" applyFont="1">
      <alignment/>
      <protection/>
    </xf>
    <xf numFmtId="1" fontId="49" fillId="0" borderId="68" xfId="57" applyNumberFormat="1" applyFont="1" applyFill="1" applyBorder="1" applyAlignment="1" applyProtection="1">
      <alignment horizontal="center" vertical="center"/>
      <protection locked="0"/>
    </xf>
    <xf numFmtId="1" fontId="45" fillId="0" borderId="35" xfId="57" applyNumberFormat="1" applyFont="1" applyFill="1" applyBorder="1" applyAlignment="1" applyProtection="1">
      <alignment horizontal="center" vertical="center"/>
      <protection locked="0"/>
    </xf>
    <xf numFmtId="1" fontId="45" fillId="0" borderId="68" xfId="57" applyNumberFormat="1" applyFont="1" applyFill="1" applyBorder="1" applyAlignment="1" applyProtection="1">
      <alignment horizontal="center" vertical="center"/>
      <protection/>
    </xf>
    <xf numFmtId="1" fontId="45" fillId="0" borderId="68" xfId="57" applyNumberFormat="1" applyFont="1" applyFill="1" applyBorder="1" applyAlignment="1" applyProtection="1">
      <alignment horizontal="center" vertical="center"/>
      <protection locked="0"/>
    </xf>
    <xf numFmtId="0" fontId="45" fillId="0" borderId="69" xfId="57" applyFont="1" applyFill="1" applyBorder="1" applyAlignment="1" applyProtection="1">
      <alignment horizontal="center" vertical="center"/>
      <protection locked="0"/>
    </xf>
    <xf numFmtId="0" fontId="45" fillId="0" borderId="75" xfId="57" applyFont="1" applyFill="1" applyBorder="1" applyAlignment="1" applyProtection="1">
      <alignment horizontal="center" vertical="center"/>
      <protection locked="0"/>
    </xf>
    <xf numFmtId="0" fontId="50" fillId="0" borderId="35" xfId="57" applyFont="1" applyFill="1" applyBorder="1" applyAlignment="1" applyProtection="1">
      <alignment horizontal="center"/>
      <protection locked="0"/>
    </xf>
    <xf numFmtId="16" fontId="25" fillId="4" borderId="55" xfId="57" applyNumberFormat="1" applyFont="1" applyFill="1" applyBorder="1" applyAlignment="1" applyProtection="1" quotePrefix="1">
      <alignment horizontal="center"/>
      <protection/>
    </xf>
    <xf numFmtId="0" fontId="30" fillId="0" borderId="68" xfId="57" applyFont="1" applyFill="1" applyBorder="1" applyAlignment="1" applyProtection="1">
      <alignment horizontal="center"/>
      <protection locked="0"/>
    </xf>
    <xf numFmtId="0" fontId="30" fillId="0" borderId="69" xfId="57" applyFont="1" applyFill="1" applyBorder="1" applyAlignment="1" applyProtection="1">
      <alignment horizontal="center"/>
      <protection locked="0"/>
    </xf>
    <xf numFmtId="0" fontId="30" fillId="0" borderId="75" xfId="57" applyFont="1" applyFill="1" applyBorder="1" applyAlignment="1" applyProtection="1">
      <alignment horizontal="center"/>
      <protection locked="0"/>
    </xf>
    <xf numFmtId="1" fontId="50" fillId="0" borderId="15" xfId="57" applyNumberFormat="1" applyFont="1" applyFill="1" applyBorder="1" applyAlignment="1" applyProtection="1">
      <alignment horizontal="center"/>
      <protection/>
    </xf>
    <xf numFmtId="0" fontId="0" fillId="0" borderId="75" xfId="57" applyFont="1" applyFill="1" applyBorder="1" applyAlignment="1" applyProtection="1">
      <alignment horizontal="center"/>
      <protection locked="0"/>
    </xf>
    <xf numFmtId="0" fontId="50" fillId="0" borderId="75" xfId="57" applyFont="1" applyFill="1" applyBorder="1" applyAlignment="1" applyProtection="1">
      <alignment horizontal="center"/>
      <protection locked="0"/>
    </xf>
    <xf numFmtId="0" fontId="0" fillId="0" borderId="0" xfId="57" applyFont="1" applyBorder="1" applyAlignment="1">
      <alignment horizontal="center" vertical="center"/>
      <protection/>
    </xf>
    <xf numFmtId="0" fontId="24" fillId="0" borderId="31" xfId="57" applyFont="1" applyFill="1" applyBorder="1" applyAlignment="1" applyProtection="1">
      <alignment horizontal="center" vertical="center"/>
      <protection locked="0"/>
    </xf>
    <xf numFmtId="0" fontId="17" fillId="0" borderId="0" xfId="57" applyFont="1">
      <alignment/>
      <protection/>
    </xf>
    <xf numFmtId="1" fontId="30" fillId="0" borderId="14" xfId="57" applyNumberFormat="1" applyFont="1" applyFill="1" applyBorder="1" applyAlignment="1" applyProtection="1">
      <alignment horizontal="center"/>
      <protection locked="0"/>
    </xf>
    <xf numFmtId="0" fontId="17" fillId="0" borderId="0" xfId="58">
      <alignment/>
      <protection/>
    </xf>
    <xf numFmtId="0" fontId="34" fillId="0" borderId="0" xfId="58" applyFont="1" applyAlignment="1">
      <alignment horizontal="center"/>
      <protection/>
    </xf>
    <xf numFmtId="0" fontId="17" fillId="0" borderId="0" xfId="58" applyFill="1">
      <alignment/>
      <protection/>
    </xf>
    <xf numFmtId="0" fontId="34" fillId="0" borderId="0" xfId="58" applyFont="1" applyFill="1" applyAlignment="1">
      <alignment horizontal="center"/>
      <protection/>
    </xf>
    <xf numFmtId="0" fontId="17" fillId="0" borderId="0" xfId="58" applyBorder="1">
      <alignment/>
      <protection/>
    </xf>
    <xf numFmtId="0" fontId="17" fillId="0" borderId="0" xfId="58" applyFill="1" applyBorder="1">
      <alignment/>
      <protection/>
    </xf>
    <xf numFmtId="0" fontId="34" fillId="0" borderId="0" xfId="58" applyFont="1" applyFill="1" applyBorder="1" applyAlignment="1">
      <alignment horizontal="center"/>
      <protection/>
    </xf>
    <xf numFmtId="0" fontId="33" fillId="0" borderId="0" xfId="58" applyFont="1" applyFill="1" applyBorder="1">
      <alignment/>
      <protection/>
    </xf>
    <xf numFmtId="1" fontId="24" fillId="4" borderId="53" xfId="58" applyNumberFormat="1" applyFont="1" applyFill="1" applyBorder="1" applyAlignment="1" applyProtection="1">
      <alignment horizontal="center"/>
      <protection/>
    </xf>
    <xf numFmtId="0" fontId="27" fillId="4" borderId="49" xfId="58" applyFont="1" applyFill="1" applyBorder="1" applyProtection="1">
      <alignment/>
      <protection/>
    </xf>
    <xf numFmtId="0" fontId="27" fillId="4" borderId="48" xfId="58" applyFont="1" applyFill="1" applyBorder="1" applyProtection="1">
      <alignment/>
      <protection/>
    </xf>
    <xf numFmtId="0" fontId="27" fillId="4" borderId="57" xfId="58" applyFont="1" applyFill="1" applyBorder="1" applyProtection="1">
      <alignment/>
      <protection/>
    </xf>
    <xf numFmtId="1" fontId="24" fillId="4" borderId="47" xfId="58" applyNumberFormat="1" applyFont="1" applyFill="1" applyBorder="1" applyAlignment="1" applyProtection="1">
      <alignment horizontal="center"/>
      <protection/>
    </xf>
    <xf numFmtId="1" fontId="24" fillId="4" borderId="51" xfId="58" applyNumberFormat="1" applyFont="1" applyFill="1" applyBorder="1" applyAlignment="1" applyProtection="1">
      <alignment horizontal="center"/>
      <protection/>
    </xf>
    <xf numFmtId="0" fontId="27" fillId="4" borderId="52" xfId="58" applyFont="1" applyFill="1" applyBorder="1" applyProtection="1">
      <alignment/>
      <protection/>
    </xf>
    <xf numFmtId="0" fontId="0" fillId="4" borderId="49" xfId="58" applyFont="1" applyFill="1" applyBorder="1" applyProtection="1">
      <alignment/>
      <protection/>
    </xf>
    <xf numFmtId="0" fontId="0" fillId="4" borderId="48" xfId="58" applyFont="1" applyFill="1" applyBorder="1" applyProtection="1">
      <alignment/>
      <protection/>
    </xf>
    <xf numFmtId="0" fontId="0" fillId="4" borderId="47" xfId="58" applyFont="1" applyFill="1" applyBorder="1" applyProtection="1">
      <alignment/>
      <protection/>
    </xf>
    <xf numFmtId="0" fontId="24" fillId="4" borderId="46" xfId="58" applyFont="1" applyFill="1" applyBorder="1" applyProtection="1">
      <alignment/>
      <protection/>
    </xf>
    <xf numFmtId="0" fontId="30" fillId="4" borderId="46" xfId="58" applyFont="1" applyFill="1" applyBorder="1" applyProtection="1">
      <alignment/>
      <protection/>
    </xf>
    <xf numFmtId="1" fontId="17" fillId="0" borderId="0" xfId="58" applyNumberFormat="1" applyBorder="1">
      <alignment/>
      <protection/>
    </xf>
    <xf numFmtId="1" fontId="45" fillId="0" borderId="18" xfId="58" applyNumberFormat="1" applyFont="1" applyFill="1" applyBorder="1" applyAlignment="1" applyProtection="1">
      <alignment horizontal="center"/>
      <protection locked="0"/>
    </xf>
    <xf numFmtId="1" fontId="34" fillId="7" borderId="24" xfId="58" applyNumberFormat="1" applyFont="1" applyFill="1" applyBorder="1" applyAlignment="1" applyProtection="1">
      <alignment horizontal="center"/>
      <protection/>
    </xf>
    <xf numFmtId="1" fontId="34" fillId="7" borderId="43" xfId="58" applyNumberFormat="1" applyFont="1" applyFill="1" applyBorder="1" applyAlignment="1" applyProtection="1">
      <alignment horizontal="center"/>
      <protection/>
    </xf>
    <xf numFmtId="1" fontId="34" fillId="7" borderId="56" xfId="58" applyNumberFormat="1" applyFont="1" applyFill="1" applyBorder="1" applyAlignment="1" applyProtection="1">
      <alignment horizontal="center"/>
      <protection/>
    </xf>
    <xf numFmtId="1" fontId="34" fillId="7" borderId="42" xfId="58" applyNumberFormat="1" applyFont="1" applyFill="1" applyBorder="1" applyAlignment="1" applyProtection="1">
      <alignment horizontal="center"/>
      <protection/>
    </xf>
    <xf numFmtId="0" fontId="0" fillId="7" borderId="24" xfId="58" applyFont="1" applyFill="1" applyBorder="1" applyProtection="1">
      <alignment/>
      <protection/>
    </xf>
    <xf numFmtId="0" fontId="0" fillId="7" borderId="43" xfId="58" applyFont="1" applyFill="1" applyBorder="1" applyProtection="1">
      <alignment/>
      <protection/>
    </xf>
    <xf numFmtId="1" fontId="34" fillId="7" borderId="20" xfId="58" applyNumberFormat="1" applyFont="1" applyFill="1" applyBorder="1" applyAlignment="1" applyProtection="1">
      <alignment horizontal="center"/>
      <protection/>
    </xf>
    <xf numFmtId="0" fontId="0" fillId="7" borderId="44" xfId="58" applyFont="1" applyFill="1" applyBorder="1" applyProtection="1">
      <alignment/>
      <protection/>
    </xf>
    <xf numFmtId="1" fontId="45" fillId="0" borderId="20" xfId="58" applyNumberFormat="1" applyFont="1" applyFill="1" applyBorder="1" applyAlignment="1" applyProtection="1">
      <alignment horizontal="center"/>
      <protection locked="0"/>
    </xf>
    <xf numFmtId="0" fontId="24" fillId="7" borderId="15" xfId="58" applyFont="1" applyFill="1" applyBorder="1" applyAlignment="1" applyProtection="1">
      <alignment horizontal="left" vertical="center"/>
      <protection/>
    </xf>
    <xf numFmtId="0" fontId="30" fillId="7" borderId="42" xfId="58" applyFont="1" applyFill="1" applyBorder="1" applyAlignment="1" applyProtection="1">
      <alignment horizontal="center"/>
      <protection/>
    </xf>
    <xf numFmtId="1" fontId="34" fillId="4" borderId="18" xfId="58" applyNumberFormat="1" applyFont="1" applyFill="1" applyBorder="1" applyAlignment="1" applyProtection="1">
      <alignment horizontal="center"/>
      <protection/>
    </xf>
    <xf numFmtId="1" fontId="34" fillId="4" borderId="24" xfId="58" applyNumberFormat="1" applyFont="1" applyFill="1" applyBorder="1" applyAlignment="1" applyProtection="1">
      <alignment horizontal="center"/>
      <protection/>
    </xf>
    <xf numFmtId="1" fontId="34" fillId="4" borderId="43" xfId="58" applyNumberFormat="1" applyFont="1" applyFill="1" applyBorder="1" applyAlignment="1" applyProtection="1">
      <alignment horizontal="center"/>
      <protection/>
    </xf>
    <xf numFmtId="1" fontId="34" fillId="4" borderId="56" xfId="58" applyNumberFormat="1" applyFont="1" applyFill="1" applyBorder="1" applyAlignment="1" applyProtection="1">
      <alignment horizontal="center"/>
      <protection/>
    </xf>
    <xf numFmtId="1" fontId="34" fillId="4" borderId="30" xfId="58" applyNumberFormat="1" applyFont="1" applyFill="1" applyBorder="1" applyAlignment="1" applyProtection="1">
      <alignment horizontal="center"/>
      <protection/>
    </xf>
    <xf numFmtId="0" fontId="0" fillId="4" borderId="24" xfId="58" applyFont="1" applyFill="1" applyBorder="1" applyProtection="1">
      <alignment/>
      <protection/>
    </xf>
    <xf numFmtId="0" fontId="0" fillId="4" borderId="43" xfId="58" applyFont="1" applyFill="1" applyBorder="1" applyProtection="1">
      <alignment/>
      <protection/>
    </xf>
    <xf numFmtId="1" fontId="34" fillId="4" borderId="16" xfId="58" applyNumberFormat="1" applyFont="1" applyFill="1" applyBorder="1" applyAlignment="1" applyProtection="1">
      <alignment horizontal="center"/>
      <protection/>
    </xf>
    <xf numFmtId="0" fontId="0" fillId="4" borderId="44" xfId="58" applyFont="1" applyFill="1" applyBorder="1" applyProtection="1">
      <alignment/>
      <protection/>
    </xf>
    <xf numFmtId="0" fontId="0" fillId="4" borderId="42" xfId="58" applyFont="1" applyFill="1" applyBorder="1" applyProtection="1">
      <alignment/>
      <protection/>
    </xf>
    <xf numFmtId="0" fontId="34" fillId="24" borderId="33" xfId="58" applyFont="1" applyFill="1" applyBorder="1" applyProtection="1">
      <alignment/>
      <protection/>
    </xf>
    <xf numFmtId="0" fontId="30" fillId="4" borderId="19" xfId="58" applyFont="1" applyFill="1" applyBorder="1" applyAlignment="1" applyProtection="1">
      <alignment horizontal="center"/>
      <protection/>
    </xf>
    <xf numFmtId="1" fontId="34" fillId="4" borderId="17" xfId="58" applyNumberFormat="1" applyFont="1" applyFill="1" applyBorder="1" applyAlignment="1" applyProtection="1">
      <alignment horizontal="center"/>
      <protection/>
    </xf>
    <xf numFmtId="1" fontId="34" fillId="4" borderId="31" xfId="58" applyNumberFormat="1" applyFont="1" applyFill="1" applyBorder="1" applyAlignment="1" applyProtection="1">
      <alignment horizontal="center"/>
      <protection/>
    </xf>
    <xf numFmtId="1" fontId="34" fillId="4" borderId="55" xfId="58" applyNumberFormat="1" applyFont="1" applyFill="1" applyBorder="1" applyAlignment="1" applyProtection="1">
      <alignment horizontal="center"/>
      <protection/>
    </xf>
    <xf numFmtId="0" fontId="0" fillId="4" borderId="17" xfId="58" applyFont="1" applyFill="1" applyBorder="1" applyProtection="1">
      <alignment/>
      <protection/>
    </xf>
    <xf numFmtId="0" fontId="0" fillId="4" borderId="31" xfId="58" applyFont="1" applyFill="1" applyBorder="1" applyProtection="1">
      <alignment/>
      <protection/>
    </xf>
    <xf numFmtId="0" fontId="0" fillId="4" borderId="32" xfId="58" applyFont="1" applyFill="1" applyBorder="1" applyProtection="1">
      <alignment/>
      <protection/>
    </xf>
    <xf numFmtId="0" fontId="0" fillId="4" borderId="30" xfId="58" applyFont="1" applyFill="1" applyBorder="1" applyProtection="1">
      <alignment/>
      <protection/>
    </xf>
    <xf numFmtId="0" fontId="30" fillId="4" borderId="15" xfId="58" applyFont="1" applyFill="1" applyBorder="1" applyProtection="1">
      <alignment/>
      <protection/>
    </xf>
    <xf numFmtId="0" fontId="30" fillId="4" borderId="15" xfId="58" applyFont="1" applyFill="1" applyBorder="1" applyAlignment="1" applyProtection="1">
      <alignment horizontal="center"/>
      <protection/>
    </xf>
    <xf numFmtId="1" fontId="34" fillId="4" borderId="32" xfId="58" applyNumberFormat="1" applyFont="1" applyFill="1" applyBorder="1" applyAlignment="1" applyProtection="1">
      <alignment horizontal="center"/>
      <protection/>
    </xf>
    <xf numFmtId="0" fontId="34" fillId="4" borderId="15" xfId="58" applyFont="1" applyFill="1" applyBorder="1" applyProtection="1">
      <alignment/>
      <protection/>
    </xf>
    <xf numFmtId="0" fontId="27" fillId="4" borderId="40" xfId="56" applyFont="1" applyFill="1" applyBorder="1" applyAlignment="1" applyProtection="1">
      <alignment horizontal="center" vertical="center"/>
      <protection/>
    </xf>
    <xf numFmtId="0" fontId="27" fillId="4" borderId="39" xfId="56" applyFont="1" applyFill="1" applyBorder="1" applyAlignment="1" applyProtection="1">
      <alignment horizontal="center" vertical="center"/>
      <protection/>
    </xf>
    <xf numFmtId="0" fontId="17" fillId="0" borderId="0" xfId="58" applyBorder="1" applyProtection="1">
      <alignment/>
      <protection locked="0"/>
    </xf>
    <xf numFmtId="0" fontId="30" fillId="0" borderId="30" xfId="58" applyFont="1" applyFill="1" applyBorder="1" applyAlignment="1" applyProtection="1">
      <alignment horizontal="center"/>
      <protection locked="0"/>
    </xf>
    <xf numFmtId="0" fontId="30" fillId="0" borderId="15" xfId="58" applyFont="1" applyFill="1" applyBorder="1" applyAlignment="1" applyProtection="1">
      <alignment horizontal="center"/>
      <protection locked="0"/>
    </xf>
    <xf numFmtId="1" fontId="34" fillId="0" borderId="15" xfId="58" applyNumberFormat="1" applyFont="1" applyFill="1" applyBorder="1" applyAlignment="1" applyProtection="1">
      <alignment horizontal="center"/>
      <protection locked="0"/>
    </xf>
    <xf numFmtId="0" fontId="30" fillId="0" borderId="16" xfId="58" applyFont="1" applyFill="1" applyBorder="1" applyAlignment="1" applyProtection="1">
      <alignment horizontal="center"/>
      <protection locked="0"/>
    </xf>
    <xf numFmtId="0" fontId="30" fillId="0" borderId="14" xfId="58" applyFont="1" applyFill="1" applyBorder="1" applyAlignment="1" applyProtection="1">
      <alignment horizontal="center"/>
      <protection locked="0"/>
    </xf>
    <xf numFmtId="1" fontId="34" fillId="0" borderId="14" xfId="58" applyNumberFormat="1" applyFont="1" applyFill="1" applyBorder="1" applyAlignment="1" applyProtection="1">
      <alignment horizontal="center"/>
      <protection locked="0"/>
    </xf>
    <xf numFmtId="0" fontId="34" fillId="0" borderId="14" xfId="58" applyFont="1" applyFill="1" applyBorder="1" applyAlignment="1" applyProtection="1">
      <alignment horizontal="center"/>
      <protection locked="0"/>
    </xf>
    <xf numFmtId="0" fontId="17" fillId="0" borderId="0" xfId="58" applyFont="1" applyBorder="1" applyProtection="1">
      <alignment/>
      <protection locked="0"/>
    </xf>
    <xf numFmtId="0" fontId="34" fillId="0" borderId="15" xfId="58" applyFont="1" applyFill="1" applyBorder="1" applyAlignment="1" applyProtection="1">
      <alignment horizontal="center"/>
      <protection locked="0"/>
    </xf>
    <xf numFmtId="1" fontId="34" fillId="0" borderId="15" xfId="58" applyNumberFormat="1" applyFont="1" applyFill="1" applyBorder="1" applyAlignment="1" applyProtection="1">
      <alignment horizontal="center"/>
      <protection/>
    </xf>
    <xf numFmtId="1" fontId="34" fillId="0" borderId="18" xfId="58" applyNumberFormat="1" applyFont="1" applyFill="1" applyBorder="1" applyAlignment="1" applyProtection="1">
      <alignment horizontal="center" vertical="center" shrinkToFit="1"/>
      <protection/>
    </xf>
    <xf numFmtId="1" fontId="34" fillId="0" borderId="17" xfId="58" applyNumberFormat="1" applyFont="1" applyFill="1" applyBorder="1" applyAlignment="1" applyProtection="1">
      <alignment horizontal="center"/>
      <protection/>
    </xf>
    <xf numFmtId="1" fontId="34" fillId="0" borderId="29" xfId="58" applyNumberFormat="1" applyFont="1" applyFill="1" applyBorder="1" applyAlignment="1" applyProtection="1">
      <alignment horizontal="center"/>
      <protection/>
    </xf>
    <xf numFmtId="0" fontId="34" fillId="4" borderId="61" xfId="58" applyFont="1" applyFill="1" applyBorder="1" applyAlignment="1" applyProtection="1">
      <alignment horizontal="center"/>
      <protection/>
    </xf>
    <xf numFmtId="0" fontId="34" fillId="0" borderId="16" xfId="58" applyFont="1" applyFill="1" applyBorder="1" applyAlignment="1" applyProtection="1">
      <alignment horizontal="center"/>
      <protection locked="0"/>
    </xf>
    <xf numFmtId="0" fontId="34" fillId="0" borderId="61" xfId="56" applyFont="1" applyFill="1" applyBorder="1" applyAlignment="1">
      <alignment shrinkToFit="1"/>
      <protection/>
    </xf>
    <xf numFmtId="0" fontId="25" fillId="4" borderId="38" xfId="58" applyFont="1" applyFill="1" applyBorder="1" applyAlignment="1" applyProtection="1">
      <alignment horizontal="center"/>
      <protection/>
    </xf>
    <xf numFmtId="0" fontId="30" fillId="4" borderId="21" xfId="58" applyFont="1" applyFill="1" applyBorder="1" applyProtection="1">
      <alignment/>
      <protection/>
    </xf>
    <xf numFmtId="1" fontId="25" fillId="4" borderId="105" xfId="58" applyNumberFormat="1" applyFont="1" applyFill="1" applyBorder="1" applyAlignment="1" applyProtection="1">
      <alignment horizontal="center"/>
      <protection/>
    </xf>
    <xf numFmtId="1" fontId="25" fillId="4" borderId="27" xfId="58" applyNumberFormat="1" applyFont="1" applyFill="1" applyBorder="1" applyAlignment="1" applyProtection="1">
      <alignment horizontal="center"/>
      <protection/>
    </xf>
    <xf numFmtId="1" fontId="25" fillId="4" borderId="104" xfId="58" applyNumberFormat="1" applyFont="1" applyFill="1" applyBorder="1" applyAlignment="1" applyProtection="1">
      <alignment horizontal="center"/>
      <protection/>
    </xf>
    <xf numFmtId="1" fontId="25" fillId="4" borderId="23" xfId="58" applyNumberFormat="1" applyFont="1" applyFill="1" applyBorder="1" applyAlignment="1" applyProtection="1">
      <alignment horizontal="center"/>
      <protection/>
    </xf>
    <xf numFmtId="0" fontId="25" fillId="4" borderId="116" xfId="58" applyFont="1" applyFill="1" applyBorder="1" applyAlignment="1" applyProtection="1">
      <alignment horizontal="center"/>
      <protection/>
    </xf>
    <xf numFmtId="0" fontId="34" fillId="4" borderId="67" xfId="58" applyFont="1" applyFill="1" applyBorder="1" applyAlignment="1" applyProtection="1">
      <alignment horizontal="center"/>
      <protection/>
    </xf>
    <xf numFmtId="1" fontId="32" fillId="4" borderId="21" xfId="58" applyNumberFormat="1" applyFont="1" applyFill="1" applyBorder="1" applyAlignment="1" applyProtection="1">
      <alignment horizontal="center"/>
      <protection/>
    </xf>
    <xf numFmtId="0" fontId="24" fillId="4" borderId="19" xfId="58" applyFont="1" applyFill="1" applyBorder="1" applyAlignment="1" applyProtection="1">
      <alignment horizontal="center"/>
      <protection/>
    </xf>
    <xf numFmtId="1" fontId="25" fillId="4" borderId="19" xfId="58" applyNumberFormat="1" applyFont="1" applyFill="1" applyBorder="1" applyAlignment="1" applyProtection="1">
      <alignment horizontal="center"/>
      <protection/>
    </xf>
    <xf numFmtId="1" fontId="25" fillId="4" borderId="24" xfId="58" applyNumberFormat="1" applyFont="1" applyFill="1" applyBorder="1" applyAlignment="1" applyProtection="1">
      <alignment horizontal="center"/>
      <protection/>
    </xf>
    <xf numFmtId="1" fontId="32" fillId="4" borderId="67" xfId="58" applyNumberFormat="1" applyFont="1" applyFill="1" applyBorder="1" applyAlignment="1" applyProtection="1">
      <alignment horizontal="center"/>
      <protection/>
    </xf>
    <xf numFmtId="1" fontId="25" fillId="4" borderId="62" xfId="58" applyNumberFormat="1" applyFont="1" applyFill="1" applyBorder="1" applyAlignment="1" applyProtection="1">
      <alignment horizontal="center"/>
      <protection/>
    </xf>
    <xf numFmtId="1" fontId="25" fillId="4" borderId="22" xfId="58" applyNumberFormat="1" applyFont="1" applyFill="1" applyBorder="1" applyAlignment="1" applyProtection="1">
      <alignment horizontal="center"/>
      <protection/>
    </xf>
    <xf numFmtId="0" fontId="25" fillId="4" borderId="36" xfId="58" applyFont="1" applyFill="1" applyBorder="1" applyAlignment="1" applyProtection="1">
      <alignment horizontal="center"/>
      <protection/>
    </xf>
    <xf numFmtId="0" fontId="34" fillId="4" borderId="108" xfId="58" applyFont="1" applyFill="1" applyBorder="1" applyAlignment="1" applyProtection="1">
      <alignment horizontal="center"/>
      <protection/>
    </xf>
    <xf numFmtId="0" fontId="34" fillId="0" borderId="62" xfId="58" applyFont="1" applyFill="1" applyBorder="1" applyAlignment="1" applyProtection="1">
      <alignment horizontal="center"/>
      <protection locked="0"/>
    </xf>
    <xf numFmtId="0" fontId="34" fillId="0" borderId="20" xfId="58" applyFont="1" applyFill="1" applyBorder="1" applyAlignment="1" applyProtection="1">
      <alignment horizontal="center"/>
      <protection locked="0"/>
    </xf>
    <xf numFmtId="0" fontId="34" fillId="0" borderId="19" xfId="58" applyFont="1" applyFill="1" applyBorder="1" applyAlignment="1" applyProtection="1">
      <alignment horizontal="center"/>
      <protection/>
    </xf>
    <xf numFmtId="1" fontId="34" fillId="0" borderId="19" xfId="58" applyNumberFormat="1" applyFont="1" applyFill="1" applyBorder="1" applyAlignment="1" applyProtection="1">
      <alignment horizontal="center"/>
      <protection/>
    </xf>
    <xf numFmtId="1" fontId="34" fillId="0" borderId="19" xfId="58" applyNumberFormat="1" applyFont="1" applyFill="1" applyBorder="1" applyAlignment="1" applyProtection="1">
      <alignment horizontal="center"/>
      <protection locked="0"/>
    </xf>
    <xf numFmtId="1" fontId="30" fillId="0" borderId="19" xfId="58" applyNumberFormat="1" applyFont="1" applyFill="1" applyBorder="1" applyAlignment="1" applyProtection="1">
      <alignment horizontal="center"/>
      <protection/>
    </xf>
    <xf numFmtId="0" fontId="30" fillId="0" borderId="62" xfId="58" applyFont="1" applyFill="1" applyBorder="1" applyAlignment="1" applyProtection="1">
      <alignment horizontal="center"/>
      <protection locked="0"/>
    </xf>
    <xf numFmtId="0" fontId="34" fillId="0" borderId="107" xfId="58" applyFont="1" applyFill="1" applyBorder="1" applyAlignment="1" applyProtection="1">
      <alignment horizontal="left"/>
      <protection locked="0"/>
    </xf>
    <xf numFmtId="0" fontId="34" fillId="4" borderId="107" xfId="58" applyFont="1" applyFill="1" applyBorder="1" applyAlignment="1" applyProtection="1">
      <alignment horizontal="center"/>
      <protection locked="0"/>
    </xf>
    <xf numFmtId="0" fontId="34" fillId="0" borderId="15" xfId="58" applyFont="1" applyFill="1" applyBorder="1" applyAlignment="1" applyProtection="1">
      <alignment horizontal="center"/>
      <protection/>
    </xf>
    <xf numFmtId="1" fontId="30" fillId="0" borderId="15" xfId="58" applyNumberFormat="1" applyFont="1" applyFill="1" applyBorder="1" applyAlignment="1" applyProtection="1">
      <alignment horizontal="center"/>
      <protection/>
    </xf>
    <xf numFmtId="0" fontId="34" fillId="0" borderId="61" xfId="58" applyFont="1" applyFill="1" applyBorder="1" applyAlignment="1" applyProtection="1">
      <alignment horizontal="left"/>
      <protection locked="0"/>
    </xf>
    <xf numFmtId="0" fontId="34" fillId="4" borderId="61" xfId="58" applyFont="1" applyFill="1" applyBorder="1" applyAlignment="1" applyProtection="1">
      <alignment horizontal="center"/>
      <protection locked="0"/>
    </xf>
    <xf numFmtId="0" fontId="34" fillId="0" borderId="55" xfId="58" applyFont="1" applyFill="1" applyBorder="1" applyAlignment="1" applyProtection="1">
      <alignment horizontal="center"/>
      <protection locked="0"/>
    </xf>
    <xf numFmtId="0" fontId="34" fillId="0" borderId="68" xfId="58" applyFont="1" applyFill="1" applyBorder="1" applyAlignment="1" applyProtection="1">
      <alignment horizontal="center"/>
      <protection locked="0"/>
    </xf>
    <xf numFmtId="1" fontId="34" fillId="0" borderId="68" xfId="58" applyNumberFormat="1" applyFont="1" applyFill="1" applyBorder="1" applyAlignment="1" applyProtection="1">
      <alignment horizontal="center"/>
      <protection/>
    </xf>
    <xf numFmtId="0" fontId="34" fillId="0" borderId="35" xfId="58" applyFont="1" applyFill="1" applyBorder="1" applyAlignment="1" applyProtection="1">
      <alignment horizontal="center"/>
      <protection locked="0"/>
    </xf>
    <xf numFmtId="0" fontId="34" fillId="0" borderId="69" xfId="58" applyFont="1" applyFill="1" applyBorder="1" applyAlignment="1" applyProtection="1">
      <alignment horizontal="center"/>
      <protection locked="0"/>
    </xf>
    <xf numFmtId="0" fontId="34" fillId="0" borderId="19" xfId="58" applyFont="1" applyFill="1" applyBorder="1" applyAlignment="1" applyProtection="1">
      <alignment horizontal="center"/>
      <protection locked="0"/>
    </xf>
    <xf numFmtId="1" fontId="34" fillId="0" borderId="68" xfId="58" applyNumberFormat="1" applyFont="1" applyFill="1" applyBorder="1" applyAlignment="1" applyProtection="1">
      <alignment horizontal="center"/>
      <protection locked="0"/>
    </xf>
    <xf numFmtId="1" fontId="30" fillId="0" borderId="68" xfId="58" applyNumberFormat="1" applyFont="1" applyFill="1" applyBorder="1" applyAlignment="1" applyProtection="1">
      <alignment horizontal="center"/>
      <protection/>
    </xf>
    <xf numFmtId="0" fontId="30" fillId="0" borderId="35" xfId="58" applyFont="1" applyFill="1" applyBorder="1" applyAlignment="1" applyProtection="1">
      <alignment horizontal="center"/>
      <protection locked="0"/>
    </xf>
    <xf numFmtId="0" fontId="34" fillId="0" borderId="30" xfId="58" applyFont="1" applyFill="1" applyBorder="1" applyAlignment="1" applyProtection="1">
      <alignment horizontal="center"/>
      <protection locked="0"/>
    </xf>
    <xf numFmtId="0" fontId="34" fillId="0" borderId="42" xfId="58" applyFont="1" applyFill="1" applyBorder="1" applyAlignment="1" applyProtection="1">
      <alignment horizontal="center"/>
      <protection locked="0"/>
    </xf>
    <xf numFmtId="0" fontId="34" fillId="0" borderId="75" xfId="58" applyFont="1" applyFill="1" applyBorder="1" applyAlignment="1" applyProtection="1">
      <alignment horizontal="center"/>
      <protection locked="0"/>
    </xf>
    <xf numFmtId="0" fontId="50" fillId="0" borderId="15" xfId="58" applyFont="1" applyFill="1" applyBorder="1" applyAlignment="1" applyProtection="1">
      <alignment horizontal="center"/>
      <protection locked="0"/>
    </xf>
    <xf numFmtId="0" fontId="50" fillId="0" borderId="19" xfId="58" applyFont="1" applyFill="1" applyBorder="1" applyAlignment="1" applyProtection="1">
      <alignment horizontal="center"/>
      <protection locked="0"/>
    </xf>
    <xf numFmtId="0" fontId="36" fillId="4" borderId="81" xfId="58" applyFont="1" applyFill="1" applyBorder="1" applyAlignment="1" applyProtection="1">
      <alignment horizontal="center"/>
      <protection/>
    </xf>
    <xf numFmtId="0" fontId="30" fillId="4" borderId="109" xfId="58" applyFont="1" applyFill="1" applyBorder="1" applyProtection="1">
      <alignment/>
      <protection/>
    </xf>
    <xf numFmtId="1" fontId="24" fillId="4" borderId="105" xfId="58" applyNumberFormat="1" applyFont="1" applyFill="1" applyBorder="1" applyAlignment="1" applyProtection="1">
      <alignment horizontal="center"/>
      <protection/>
    </xf>
    <xf numFmtId="1" fontId="24" fillId="4" borderId="27" xfId="58" applyNumberFormat="1" applyFont="1" applyFill="1" applyBorder="1" applyAlignment="1" applyProtection="1">
      <alignment horizontal="center"/>
      <protection/>
    </xf>
    <xf numFmtId="1" fontId="24" fillId="4" borderId="104" xfId="58" applyNumberFormat="1" applyFont="1" applyFill="1" applyBorder="1" applyAlignment="1" applyProtection="1">
      <alignment horizontal="center"/>
      <protection/>
    </xf>
    <xf numFmtId="0" fontId="24" fillId="4" borderId="113" xfId="58" applyFont="1" applyFill="1" applyBorder="1" applyAlignment="1" applyProtection="1">
      <alignment horizontal="center"/>
      <protection/>
    </xf>
    <xf numFmtId="0" fontId="30" fillId="4" borderId="59" xfId="58" applyFont="1" applyFill="1" applyBorder="1" applyProtection="1">
      <alignment/>
      <protection/>
    </xf>
    <xf numFmtId="1" fontId="25" fillId="4" borderId="21" xfId="58" applyNumberFormat="1" applyFont="1" applyFill="1" applyBorder="1" applyAlignment="1" applyProtection="1">
      <alignment horizontal="center"/>
      <protection/>
    </xf>
    <xf numFmtId="1" fontId="25" fillId="4" borderId="63" xfId="58" applyNumberFormat="1" applyFont="1" applyFill="1" applyBorder="1" applyAlignment="1" applyProtection="1">
      <alignment horizontal="center"/>
      <protection/>
    </xf>
    <xf numFmtId="1" fontId="25" fillId="4" borderId="36" xfId="58" applyNumberFormat="1" applyFont="1" applyFill="1" applyBorder="1" applyAlignment="1" applyProtection="1">
      <alignment horizontal="center"/>
      <protection/>
    </xf>
    <xf numFmtId="0" fontId="32" fillId="4" borderId="36" xfId="58" applyFont="1" applyFill="1" applyBorder="1" applyAlignment="1" applyProtection="1">
      <alignment horizontal="center"/>
      <protection/>
    </xf>
    <xf numFmtId="0" fontId="30" fillId="4" borderId="108" xfId="58" applyFont="1" applyFill="1" applyBorder="1" applyProtection="1">
      <alignment/>
      <protection/>
    </xf>
    <xf numFmtId="0" fontId="30" fillId="4" borderId="61" xfId="58" applyFont="1" applyFill="1" applyBorder="1" applyAlignment="1" applyProtection="1">
      <alignment horizontal="center"/>
      <protection locked="0"/>
    </xf>
    <xf numFmtId="0" fontId="0" fillId="0" borderId="0" xfId="58" applyFont="1">
      <alignment/>
      <protection/>
    </xf>
    <xf numFmtId="1" fontId="40" fillId="0" borderId="15" xfId="58" applyNumberFormat="1" applyFont="1" applyFill="1" applyBorder="1" applyAlignment="1" applyProtection="1">
      <alignment horizontal="center"/>
      <protection/>
    </xf>
    <xf numFmtId="0" fontId="30" fillId="0" borderId="19" xfId="58" applyFont="1" applyFill="1" applyBorder="1" applyAlignment="1" applyProtection="1">
      <alignment horizontal="center"/>
      <protection locked="0"/>
    </xf>
    <xf numFmtId="0" fontId="34" fillId="0" borderId="61" xfId="56" applyFont="1" applyFill="1" applyBorder="1" applyAlignment="1">
      <alignment vertical="center"/>
      <protection/>
    </xf>
    <xf numFmtId="0" fontId="32" fillId="4" borderId="35" xfId="58" applyFont="1" applyFill="1" applyBorder="1" applyAlignment="1" applyProtection="1">
      <alignment horizontal="center"/>
      <protection/>
    </xf>
    <xf numFmtId="0" fontId="29" fillId="4" borderId="106" xfId="58" applyFont="1" applyFill="1" applyBorder="1" applyProtection="1">
      <alignment/>
      <protection/>
    </xf>
    <xf numFmtId="0" fontId="27" fillId="0" borderId="0" xfId="58" applyFont="1">
      <alignment/>
      <protection/>
    </xf>
    <xf numFmtId="0" fontId="32" fillId="4" borderId="61" xfId="58" applyFont="1" applyFill="1" applyBorder="1" applyAlignment="1" applyProtection="1">
      <alignment horizontal="center" vertical="center"/>
      <protection/>
    </xf>
    <xf numFmtId="0" fontId="24" fillId="7" borderId="66" xfId="56" applyFont="1" applyFill="1" applyBorder="1" applyAlignment="1" applyProtection="1">
      <alignment horizontal="center" vertical="center"/>
      <protection locked="0"/>
    </xf>
    <xf numFmtId="1" fontId="24" fillId="7" borderId="12" xfId="56" applyNumberFormat="1" applyFont="1" applyFill="1" applyBorder="1" applyAlignment="1" applyProtection="1">
      <alignment horizontal="center" vertical="center" shrinkToFit="1"/>
      <protection locked="0"/>
    </xf>
    <xf numFmtId="1" fontId="24" fillId="7" borderId="65" xfId="56" applyNumberFormat="1" applyFont="1" applyFill="1" applyBorder="1" applyAlignment="1" applyProtection="1">
      <alignment horizontal="center" vertical="center" shrinkToFit="1"/>
      <protection locked="0"/>
    </xf>
    <xf numFmtId="0" fontId="0" fillId="7" borderId="34" xfId="56" applyFont="1" applyFill="1" applyBorder="1" applyAlignment="1">
      <alignment horizontal="center" vertical="center" shrinkToFit="1"/>
      <protection/>
    </xf>
    <xf numFmtId="0" fontId="24" fillId="7" borderId="64" xfId="56" applyFont="1" applyFill="1" applyBorder="1" applyAlignment="1" applyProtection="1">
      <alignment horizontal="center" vertical="center" shrinkToFit="1"/>
      <protection locked="0"/>
    </xf>
    <xf numFmtId="1" fontId="24" fillId="7" borderId="38" xfId="58" applyNumberFormat="1" applyFont="1" applyFill="1" applyBorder="1" applyAlignment="1" applyProtection="1">
      <alignment horizontal="center" vertical="center" shrinkToFit="1"/>
      <protection locked="0"/>
    </xf>
    <xf numFmtId="0" fontId="24" fillId="7" borderId="59" xfId="58" applyFont="1" applyFill="1" applyBorder="1" applyAlignment="1" applyProtection="1">
      <alignment horizontal="center" vertical="center"/>
      <protection/>
    </xf>
    <xf numFmtId="0" fontId="34" fillId="7" borderId="31" xfId="58" applyFont="1" applyFill="1" applyBorder="1" applyAlignment="1" applyProtection="1">
      <alignment horizontal="center"/>
      <protection/>
    </xf>
    <xf numFmtId="0" fontId="27" fillId="24" borderId="10" xfId="58" applyFont="1" applyFill="1" applyBorder="1" applyAlignment="1" applyProtection="1">
      <alignment horizontal="center" textRotation="90"/>
      <protection/>
    </xf>
    <xf numFmtId="0" fontId="27" fillId="24" borderId="10" xfId="58" applyFont="1" applyFill="1" applyBorder="1" applyAlignment="1" applyProtection="1">
      <alignment horizontal="center" textRotation="90" wrapText="1"/>
      <protection/>
    </xf>
    <xf numFmtId="0" fontId="27" fillId="24" borderId="54" xfId="58" applyFont="1" applyFill="1" applyBorder="1" applyAlignment="1" applyProtection="1">
      <alignment horizontal="center" textRotation="90" wrapText="1"/>
      <protection/>
    </xf>
    <xf numFmtId="0" fontId="27" fillId="24" borderId="11" xfId="58" applyFont="1" applyFill="1" applyBorder="1" applyAlignment="1" applyProtection="1">
      <alignment horizontal="center" textRotation="90" wrapText="1"/>
      <protection/>
    </xf>
    <xf numFmtId="0" fontId="17" fillId="0" borderId="0" xfId="58" applyFill="1" applyProtection="1">
      <alignment/>
      <protection/>
    </xf>
    <xf numFmtId="0" fontId="34" fillId="0" borderId="61" xfId="0" applyFont="1" applyFill="1" applyBorder="1" applyAlignment="1">
      <alignment vertical="center"/>
    </xf>
    <xf numFmtId="0" fontId="34" fillId="0" borderId="61" xfId="0" applyFont="1" applyFill="1" applyBorder="1" applyAlignment="1">
      <alignment shrinkToFit="1"/>
    </xf>
    <xf numFmtId="1" fontId="25" fillId="4" borderId="23" xfId="57" applyNumberFormat="1" applyFont="1" applyFill="1" applyBorder="1" applyAlignment="1" applyProtection="1">
      <alignment horizontal="center"/>
      <protection/>
    </xf>
    <xf numFmtId="1" fontId="25" fillId="4" borderId="63" xfId="57" applyNumberFormat="1" applyFont="1" applyFill="1" applyBorder="1" applyAlignment="1" applyProtection="1">
      <alignment horizontal="center"/>
      <protection/>
    </xf>
    <xf numFmtId="1" fontId="25" fillId="4" borderId="21" xfId="57" applyNumberFormat="1" applyFont="1" applyFill="1" applyBorder="1" applyAlignment="1" applyProtection="1">
      <alignment horizontal="center"/>
      <protection/>
    </xf>
    <xf numFmtId="1" fontId="25" fillId="4" borderId="22" xfId="57" applyNumberFormat="1" applyFont="1" applyFill="1" applyBorder="1" applyAlignment="1" applyProtection="1">
      <alignment horizontal="center"/>
      <protection/>
    </xf>
    <xf numFmtId="1" fontId="25" fillId="4" borderId="37" xfId="57" applyNumberFormat="1" applyFont="1" applyFill="1" applyBorder="1" applyAlignment="1" applyProtection="1">
      <alignment horizontal="center"/>
      <protection/>
    </xf>
    <xf numFmtId="1" fontId="25" fillId="4" borderId="118" xfId="57" applyNumberFormat="1" applyFont="1" applyFill="1" applyBorder="1" applyAlignment="1" applyProtection="1">
      <alignment horizontal="center"/>
      <protection/>
    </xf>
    <xf numFmtId="1" fontId="24" fillId="4" borderId="27" xfId="57" applyNumberFormat="1" applyFont="1" applyFill="1" applyBorder="1" applyAlignment="1" applyProtection="1">
      <alignment horizontal="center"/>
      <protection/>
    </xf>
    <xf numFmtId="1" fontId="24" fillId="4" borderId="105" xfId="57" applyNumberFormat="1" applyFont="1" applyFill="1" applyBorder="1" applyAlignment="1" applyProtection="1">
      <alignment horizontal="center"/>
      <protection/>
    </xf>
    <xf numFmtId="0" fontId="30" fillId="25" borderId="14" xfId="57" applyFont="1" applyFill="1" applyBorder="1" applyAlignment="1" applyProtection="1">
      <alignment horizontal="center"/>
      <protection locked="0"/>
    </xf>
    <xf numFmtId="1" fontId="30" fillId="25" borderId="15" xfId="57" applyNumberFormat="1" applyFont="1" applyFill="1" applyBorder="1" applyAlignment="1" applyProtection="1">
      <alignment horizontal="center"/>
      <protection/>
    </xf>
    <xf numFmtId="1" fontId="30" fillId="25" borderId="15" xfId="57" applyNumberFormat="1" applyFont="1" applyFill="1" applyBorder="1" applyAlignment="1" applyProtection="1">
      <alignment horizontal="center"/>
      <protection locked="0"/>
    </xf>
    <xf numFmtId="0" fontId="30" fillId="25" borderId="15" xfId="57" applyFont="1" applyFill="1" applyBorder="1" applyAlignment="1" applyProtection="1">
      <alignment horizontal="center"/>
      <protection locked="0"/>
    </xf>
    <xf numFmtId="0" fontId="30" fillId="25" borderId="16" xfId="57" applyFont="1" applyFill="1" applyBorder="1" applyAlignment="1" applyProtection="1">
      <alignment horizontal="center"/>
      <protection locked="0"/>
    </xf>
    <xf numFmtId="0" fontId="34" fillId="26" borderId="92" xfId="0" applyFont="1" applyFill="1" applyBorder="1" applyAlignment="1" applyProtection="1">
      <alignment horizontal="left" wrapText="1"/>
      <protection locked="0"/>
    </xf>
    <xf numFmtId="0" fontId="34" fillId="25" borderId="14" xfId="57" applyFont="1" applyFill="1" applyBorder="1" applyAlignment="1" applyProtection="1">
      <alignment horizontal="center"/>
      <protection locked="0"/>
    </xf>
    <xf numFmtId="1" fontId="34" fillId="25" borderId="15" xfId="57" applyNumberFormat="1" applyFont="1" applyFill="1" applyBorder="1" applyAlignment="1" applyProtection="1">
      <alignment horizontal="center"/>
      <protection/>
    </xf>
    <xf numFmtId="0" fontId="34" fillId="25" borderId="15" xfId="57" applyFont="1" applyFill="1" applyBorder="1" applyAlignment="1" applyProtection="1">
      <alignment horizontal="center"/>
      <protection locked="0"/>
    </xf>
    <xf numFmtId="0" fontId="34" fillId="25" borderId="30" xfId="57" applyFont="1" applyFill="1" applyBorder="1" applyAlignment="1" applyProtection="1">
      <alignment horizontal="center"/>
      <protection locked="0"/>
    </xf>
    <xf numFmtId="1" fontId="34" fillId="25" borderId="29" xfId="57" applyNumberFormat="1" applyFont="1" applyFill="1" applyBorder="1" applyAlignment="1" applyProtection="1">
      <alignment horizontal="center"/>
      <protection/>
    </xf>
    <xf numFmtId="1" fontId="34" fillId="25" borderId="17" xfId="57" applyNumberFormat="1" applyFont="1" applyFill="1" applyBorder="1" applyAlignment="1" applyProtection="1">
      <alignment horizontal="center"/>
      <protection/>
    </xf>
    <xf numFmtId="0" fontId="34" fillId="25" borderId="55" xfId="57" applyFont="1" applyFill="1" applyBorder="1" applyAlignment="1" applyProtection="1">
      <alignment horizontal="center"/>
      <protection locked="0"/>
    </xf>
    <xf numFmtId="0" fontId="34" fillId="25" borderId="106" xfId="0" applyFont="1" applyFill="1" applyBorder="1" applyAlignment="1">
      <alignment horizontal="left" vertical="center" wrapText="1" shrinkToFit="1"/>
    </xf>
    <xf numFmtId="1" fontId="34" fillId="25" borderId="15" xfId="57" applyNumberFormat="1" applyFont="1" applyFill="1" applyBorder="1" applyAlignment="1" applyProtection="1">
      <alignment horizontal="center"/>
      <protection locked="0"/>
    </xf>
    <xf numFmtId="0" fontId="30" fillId="25" borderId="30" xfId="57" applyFont="1" applyFill="1" applyBorder="1" applyAlignment="1" applyProtection="1">
      <alignment horizontal="center"/>
      <protection locked="0"/>
    </xf>
    <xf numFmtId="1" fontId="34" fillId="25" borderId="18" xfId="57" applyNumberFormat="1" applyFont="1" applyFill="1" applyBorder="1" applyAlignment="1" applyProtection="1">
      <alignment horizontal="center" vertical="center" shrinkToFit="1"/>
      <protection/>
    </xf>
    <xf numFmtId="0" fontId="24" fillId="0" borderId="55" xfId="0" applyFont="1" applyFill="1" applyBorder="1" applyAlignment="1">
      <alignment horizontal="center" vertical="center" shrinkToFit="1"/>
    </xf>
    <xf numFmtId="0" fontId="28" fillId="4" borderId="58" xfId="57" applyFont="1" applyFill="1" applyBorder="1" applyAlignment="1" applyProtection="1">
      <alignment horizontal="center"/>
      <protection/>
    </xf>
    <xf numFmtId="0" fontId="24" fillId="0" borderId="55" xfId="0" applyFont="1" applyFill="1" applyBorder="1" applyAlignment="1">
      <alignment horizontal="center" shrinkToFit="1"/>
    </xf>
    <xf numFmtId="0" fontId="24" fillId="0" borderId="58" xfId="0" applyFont="1" applyFill="1" applyBorder="1" applyAlignment="1">
      <alignment horizontal="center" shrinkToFit="1"/>
    </xf>
    <xf numFmtId="0" fontId="24" fillId="0" borderId="56" xfId="0" applyFont="1" applyFill="1" applyBorder="1" applyAlignment="1">
      <alignment horizontal="center" shrinkToFit="1"/>
    </xf>
    <xf numFmtId="0" fontId="34" fillId="25" borderId="61" xfId="58" applyFont="1" applyFill="1" applyBorder="1" applyAlignment="1" applyProtection="1">
      <alignment horizontal="left" wrapText="1"/>
      <protection locked="0"/>
    </xf>
    <xf numFmtId="0" fontId="34" fillId="25" borderId="61" xfId="58" applyFont="1" applyFill="1" applyBorder="1" applyAlignment="1" applyProtection="1">
      <alignment horizontal="left"/>
      <protection locked="0"/>
    </xf>
    <xf numFmtId="1" fontId="25" fillId="4" borderId="119" xfId="58" applyNumberFormat="1" applyFont="1" applyFill="1" applyBorder="1" applyAlignment="1" applyProtection="1">
      <alignment horizontal="center"/>
      <protection/>
    </xf>
    <xf numFmtId="1" fontId="32" fillId="4" borderId="93" xfId="57" applyNumberFormat="1" applyFont="1" applyFill="1" applyBorder="1" applyAlignment="1" applyProtection="1">
      <alignment horizontal="center"/>
      <protection/>
    </xf>
    <xf numFmtId="0" fontId="17" fillId="0" borderId="60" xfId="57" applyBorder="1">
      <alignment/>
      <protection/>
    </xf>
    <xf numFmtId="0" fontId="24" fillId="25" borderId="55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 shrinkToFit="1"/>
    </xf>
    <xf numFmtId="0" fontId="30" fillId="4" borderId="120" xfId="57" applyFont="1" applyFill="1" applyBorder="1" applyProtection="1">
      <alignment/>
      <protection/>
    </xf>
    <xf numFmtId="0" fontId="25" fillId="0" borderId="55" xfId="0" applyFont="1" applyFill="1" applyBorder="1" applyAlignment="1">
      <alignment horizontal="center" vertical="center"/>
    </xf>
    <xf numFmtId="0" fontId="30" fillId="25" borderId="14" xfId="58" applyFont="1" applyFill="1" applyBorder="1" applyAlignment="1" applyProtection="1">
      <alignment horizontal="center"/>
      <protection locked="0"/>
    </xf>
    <xf numFmtId="1" fontId="34" fillId="25" borderId="15" xfId="58" applyNumberFormat="1" applyFont="1" applyFill="1" applyBorder="1" applyAlignment="1" applyProtection="1">
      <alignment horizontal="center"/>
      <protection/>
    </xf>
    <xf numFmtId="1" fontId="34" fillId="25" borderId="15" xfId="58" applyNumberFormat="1" applyFont="1" applyFill="1" applyBorder="1" applyAlignment="1" applyProtection="1">
      <alignment horizontal="center"/>
      <protection locked="0"/>
    </xf>
    <xf numFmtId="0" fontId="30" fillId="25" borderId="15" xfId="58" applyFont="1" applyFill="1" applyBorder="1" applyAlignment="1" applyProtection="1">
      <alignment horizontal="center"/>
      <protection locked="0"/>
    </xf>
    <xf numFmtId="0" fontId="34" fillId="25" borderId="16" xfId="58" applyFont="1" applyFill="1" applyBorder="1" applyAlignment="1" applyProtection="1">
      <alignment horizontal="center"/>
      <protection locked="0"/>
    </xf>
    <xf numFmtId="0" fontId="34" fillId="25" borderId="16" xfId="57" applyFont="1" applyFill="1" applyBorder="1" applyAlignment="1" applyProtection="1">
      <alignment horizontal="center"/>
      <protection locked="0"/>
    </xf>
    <xf numFmtId="0" fontId="41" fillId="27" borderId="55" xfId="0" applyFont="1" applyFill="1" applyBorder="1" applyAlignment="1">
      <alignment horizontal="center" vertical="center" shrinkToFit="1"/>
    </xf>
    <xf numFmtId="0" fontId="24" fillId="0" borderId="58" xfId="57" applyFont="1" applyFill="1" applyBorder="1" applyAlignment="1" applyProtection="1">
      <alignment horizontal="center"/>
      <protection locked="0"/>
    </xf>
    <xf numFmtId="0" fontId="34" fillId="25" borderId="62" xfId="57" applyFont="1" applyFill="1" applyBorder="1" applyAlignment="1" applyProtection="1">
      <alignment horizontal="center"/>
      <protection locked="0"/>
    </xf>
    <xf numFmtId="1" fontId="34" fillId="25" borderId="19" xfId="57" applyNumberFormat="1" applyFont="1" applyFill="1" applyBorder="1" applyAlignment="1" applyProtection="1">
      <alignment horizontal="center"/>
      <protection/>
    </xf>
    <xf numFmtId="0" fontId="34" fillId="25" borderId="19" xfId="57" applyFont="1" applyFill="1" applyBorder="1" applyAlignment="1" applyProtection="1">
      <alignment horizontal="center"/>
      <protection locked="0"/>
    </xf>
    <xf numFmtId="0" fontId="34" fillId="25" borderId="42" xfId="57" applyFont="1" applyFill="1" applyBorder="1" applyAlignment="1" applyProtection="1">
      <alignment horizontal="center"/>
      <protection locked="0"/>
    </xf>
    <xf numFmtId="0" fontId="34" fillId="25" borderId="20" xfId="57" applyFont="1" applyFill="1" applyBorder="1" applyAlignment="1" applyProtection="1">
      <alignment horizontal="center"/>
      <protection locked="0"/>
    </xf>
    <xf numFmtId="1" fontId="40" fillId="25" borderId="15" xfId="57" applyNumberFormat="1" applyFont="1" applyFill="1" applyBorder="1" applyAlignment="1" applyProtection="1">
      <alignment horizontal="center"/>
      <protection/>
    </xf>
    <xf numFmtId="0" fontId="34" fillId="25" borderId="61" xfId="57" applyFont="1" applyFill="1" applyBorder="1" applyAlignment="1" applyProtection="1">
      <alignment horizontal="center"/>
      <protection locked="0"/>
    </xf>
    <xf numFmtId="0" fontId="34" fillId="25" borderId="61" xfId="57" applyFont="1" applyFill="1" applyBorder="1" applyAlignment="1" applyProtection="1">
      <alignment horizontal="left"/>
      <protection locked="0"/>
    </xf>
    <xf numFmtId="1" fontId="30" fillId="25" borderId="14" xfId="57" applyNumberFormat="1" applyFont="1" applyFill="1" applyBorder="1" applyAlignment="1" applyProtection="1">
      <alignment horizontal="center"/>
      <protection locked="0"/>
    </xf>
    <xf numFmtId="1" fontId="34" fillId="25" borderId="14" xfId="57" applyNumberFormat="1" applyFont="1" applyFill="1" applyBorder="1" applyAlignment="1" applyProtection="1">
      <alignment horizontal="center"/>
      <protection locked="0"/>
    </xf>
    <xf numFmtId="1" fontId="34" fillId="25" borderId="16" xfId="57" applyNumberFormat="1" applyFont="1" applyFill="1" applyBorder="1" applyAlignment="1" applyProtection="1">
      <alignment horizontal="center" vertical="center" shrinkToFit="1"/>
      <protection/>
    </xf>
    <xf numFmtId="0" fontId="24" fillId="25" borderId="55" xfId="0" applyFont="1" applyFill="1" applyBorder="1" applyAlignment="1">
      <alignment horizontal="center" vertical="center" shrinkToFit="1"/>
    </xf>
    <xf numFmtId="0" fontId="34" fillId="25" borderId="61" xfId="57" applyFont="1" applyFill="1" applyBorder="1" applyAlignment="1" applyProtection="1">
      <alignment horizontal="left" wrapText="1"/>
      <protection locked="0"/>
    </xf>
    <xf numFmtId="0" fontId="24" fillId="25" borderId="55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left" vertical="center"/>
    </xf>
    <xf numFmtId="1" fontId="34" fillId="25" borderId="14" xfId="57" applyNumberFormat="1" applyFont="1" applyFill="1" applyBorder="1" applyAlignment="1" applyProtection="1">
      <alignment horizontal="center"/>
      <protection/>
    </xf>
    <xf numFmtId="1" fontId="34" fillId="25" borderId="16" xfId="57" applyNumberFormat="1" applyFont="1" applyFill="1" applyBorder="1" applyAlignment="1" applyProtection="1">
      <alignment horizontal="center"/>
      <protection/>
    </xf>
    <xf numFmtId="1" fontId="34" fillId="25" borderId="30" xfId="57" applyNumberFormat="1" applyFont="1" applyFill="1" applyBorder="1" applyAlignment="1" applyProtection="1">
      <alignment horizontal="center"/>
      <protection/>
    </xf>
    <xf numFmtId="0" fontId="30" fillId="25" borderId="62" xfId="57" applyFont="1" applyFill="1" applyBorder="1" applyAlignment="1" applyProtection="1">
      <alignment horizontal="center"/>
      <protection locked="0"/>
    </xf>
    <xf numFmtId="1" fontId="30" fillId="25" borderId="19" xfId="57" applyNumberFormat="1" applyFont="1" applyFill="1" applyBorder="1" applyAlignment="1" applyProtection="1">
      <alignment horizontal="center"/>
      <protection/>
    </xf>
    <xf numFmtId="1" fontId="30" fillId="25" borderId="19" xfId="57" applyNumberFormat="1" applyFont="1" applyFill="1" applyBorder="1" applyAlignment="1" applyProtection="1">
      <alignment horizontal="center"/>
      <protection locked="0"/>
    </xf>
    <xf numFmtId="0" fontId="30" fillId="25" borderId="19" xfId="57" applyFont="1" applyFill="1" applyBorder="1" applyAlignment="1" applyProtection="1">
      <alignment horizontal="center"/>
      <protection locked="0"/>
    </xf>
    <xf numFmtId="0" fontId="30" fillId="25" borderId="20" xfId="57" applyFont="1" applyFill="1" applyBorder="1" applyAlignment="1" applyProtection="1">
      <alignment horizontal="center"/>
      <protection locked="0"/>
    </xf>
    <xf numFmtId="0" fontId="30" fillId="25" borderId="42" xfId="57" applyFont="1" applyFill="1" applyBorder="1" applyAlignment="1" applyProtection="1">
      <alignment horizontal="center"/>
      <protection locked="0"/>
    </xf>
    <xf numFmtId="0" fontId="34" fillId="26" borderId="92" xfId="0" applyFont="1" applyFill="1" applyBorder="1" applyAlignment="1" applyProtection="1">
      <alignment horizontal="left"/>
      <protection locked="0"/>
    </xf>
    <xf numFmtId="0" fontId="34" fillId="25" borderId="61" xfId="0" applyFont="1" applyFill="1" applyBorder="1" applyAlignment="1">
      <alignment wrapText="1" shrinkToFit="1"/>
    </xf>
    <xf numFmtId="0" fontId="24" fillId="25" borderId="55" xfId="0" applyFont="1" applyFill="1" applyBorder="1" applyAlignment="1">
      <alignment horizontal="center" shrinkToFit="1"/>
    </xf>
    <xf numFmtId="0" fontId="34" fillId="25" borderId="61" xfId="0" applyFont="1" applyFill="1" applyBorder="1" applyAlignment="1">
      <alignment horizontal="left" vertical="center" wrapText="1" shrinkToFit="1"/>
    </xf>
    <xf numFmtId="0" fontId="34" fillId="25" borderId="61" xfId="0" applyFont="1" applyFill="1" applyBorder="1" applyAlignment="1">
      <alignment vertical="center"/>
    </xf>
    <xf numFmtId="0" fontId="34" fillId="25" borderId="14" xfId="58" applyFont="1" applyFill="1" applyBorder="1" applyAlignment="1" applyProtection="1">
      <alignment horizontal="center"/>
      <protection locked="0"/>
    </xf>
    <xf numFmtId="0" fontId="34" fillId="25" borderId="15" xfId="58" applyFont="1" applyFill="1" applyBorder="1" applyAlignment="1" applyProtection="1">
      <alignment horizontal="center"/>
      <protection locked="0"/>
    </xf>
    <xf numFmtId="0" fontId="34" fillId="25" borderId="30" xfId="58" applyFont="1" applyFill="1" applyBorder="1" applyAlignment="1" applyProtection="1">
      <alignment horizontal="center"/>
      <protection locked="0"/>
    </xf>
    <xf numFmtId="1" fontId="34" fillId="25" borderId="29" xfId="58" applyNumberFormat="1" applyFont="1" applyFill="1" applyBorder="1" applyAlignment="1" applyProtection="1">
      <alignment horizontal="center"/>
      <protection/>
    </xf>
    <xf numFmtId="1" fontId="34" fillId="25" borderId="17" xfId="58" applyNumberFormat="1" applyFont="1" applyFill="1" applyBorder="1" applyAlignment="1" applyProtection="1">
      <alignment horizontal="center"/>
      <protection/>
    </xf>
    <xf numFmtId="1" fontId="34" fillId="25" borderId="18" xfId="58" applyNumberFormat="1" applyFont="1" applyFill="1" applyBorder="1" applyAlignment="1" applyProtection="1">
      <alignment horizontal="center" vertical="center" shrinkToFit="1"/>
      <protection/>
    </xf>
    <xf numFmtId="0" fontId="34" fillId="25" borderId="20" xfId="58" applyFont="1" applyFill="1" applyBorder="1" applyAlignment="1" applyProtection="1">
      <alignment horizontal="center"/>
      <protection locked="0"/>
    </xf>
    <xf numFmtId="0" fontId="34" fillId="25" borderId="62" xfId="58" applyFont="1" applyFill="1" applyBorder="1" applyAlignment="1" applyProtection="1">
      <alignment horizontal="center"/>
      <protection locked="0"/>
    </xf>
    <xf numFmtId="1" fontId="34" fillId="25" borderId="19" xfId="58" applyNumberFormat="1" applyFont="1" applyFill="1" applyBorder="1" applyAlignment="1" applyProtection="1">
      <alignment horizontal="center"/>
      <protection/>
    </xf>
    <xf numFmtId="1" fontId="34" fillId="25" borderId="19" xfId="58" applyNumberFormat="1" applyFont="1" applyFill="1" applyBorder="1" applyAlignment="1" applyProtection="1">
      <alignment horizontal="center"/>
      <protection locked="0"/>
    </xf>
    <xf numFmtId="0" fontId="34" fillId="25" borderId="19" xfId="58" applyFont="1" applyFill="1" applyBorder="1" applyAlignment="1" applyProtection="1">
      <alignment horizontal="center"/>
      <protection locked="0"/>
    </xf>
    <xf numFmtId="0" fontId="34" fillId="25" borderId="42" xfId="58" applyFont="1" applyFill="1" applyBorder="1" applyAlignment="1" applyProtection="1">
      <alignment horizontal="center"/>
      <protection locked="0"/>
    </xf>
    <xf numFmtId="0" fontId="34" fillId="25" borderId="61" xfId="0" applyFont="1" applyFill="1" applyBorder="1" applyAlignment="1">
      <alignment shrinkToFit="1"/>
    </xf>
    <xf numFmtId="0" fontId="24" fillId="25" borderId="55" xfId="0" applyFont="1" applyFill="1" applyBorder="1" applyAlignment="1">
      <alignment horizontal="center" shrinkToFit="1"/>
    </xf>
    <xf numFmtId="0" fontId="34" fillId="25" borderId="61" xfId="0" applyFont="1" applyFill="1" applyBorder="1" applyAlignment="1">
      <alignment vertical="center"/>
    </xf>
    <xf numFmtId="0" fontId="30" fillId="25" borderId="61" xfId="0" applyFont="1" applyFill="1" applyBorder="1" applyAlignment="1">
      <alignment vertical="center"/>
    </xf>
    <xf numFmtId="0" fontId="30" fillId="25" borderId="61" xfId="0" applyFont="1" applyFill="1" applyBorder="1" applyAlignment="1">
      <alignment shrinkToFit="1"/>
    </xf>
    <xf numFmtId="0" fontId="30" fillId="25" borderId="107" xfId="57" applyFont="1" applyFill="1" applyBorder="1" applyProtection="1">
      <alignment/>
      <protection/>
    </xf>
    <xf numFmtId="0" fontId="30" fillId="25" borderId="106" xfId="0" applyFont="1" applyFill="1" applyBorder="1" applyAlignment="1">
      <alignment shrinkToFit="1"/>
    </xf>
    <xf numFmtId="0" fontId="30" fillId="25" borderId="61" xfId="57" applyFont="1" applyFill="1" applyBorder="1" applyProtection="1">
      <alignment/>
      <protection/>
    </xf>
    <xf numFmtId="0" fontId="24" fillId="25" borderId="58" xfId="0" applyFont="1" applyFill="1" applyBorder="1" applyAlignment="1">
      <alignment horizontal="center" shrinkToFit="1"/>
    </xf>
    <xf numFmtId="1" fontId="34" fillId="25" borderId="14" xfId="58" applyNumberFormat="1" applyFont="1" applyFill="1" applyBorder="1" applyAlignment="1" applyProtection="1">
      <alignment horizontal="center"/>
      <protection locked="0"/>
    </xf>
    <xf numFmtId="1" fontId="34" fillId="25" borderId="41" xfId="58" applyNumberFormat="1" applyFont="1" applyFill="1" applyBorder="1" applyAlignment="1" applyProtection="1">
      <alignment horizontal="center"/>
      <protection/>
    </xf>
    <xf numFmtId="1" fontId="34" fillId="25" borderId="24" xfId="58" applyNumberFormat="1" applyFont="1" applyFill="1" applyBorder="1" applyAlignment="1" applyProtection="1">
      <alignment horizontal="center"/>
      <protection/>
    </xf>
    <xf numFmtId="1" fontId="34" fillId="25" borderId="70" xfId="58" applyNumberFormat="1" applyFont="1" applyFill="1" applyBorder="1" applyAlignment="1" applyProtection="1">
      <alignment horizontal="center" vertical="center" shrinkToFit="1"/>
      <protection/>
    </xf>
    <xf numFmtId="1" fontId="50" fillId="0" borderId="15" xfId="58" applyNumberFormat="1" applyFont="1" applyFill="1" applyBorder="1" applyAlignment="1" applyProtection="1">
      <alignment horizontal="center"/>
      <protection/>
    </xf>
    <xf numFmtId="0" fontId="0" fillId="0" borderId="75" xfId="58" applyFont="1" applyFill="1" applyBorder="1" applyAlignment="1" applyProtection="1">
      <alignment horizontal="center"/>
      <protection locked="0"/>
    </xf>
    <xf numFmtId="0" fontId="34" fillId="0" borderId="17" xfId="58" applyFont="1" applyFill="1" applyBorder="1" applyAlignment="1" applyProtection="1">
      <alignment horizontal="center"/>
      <protection locked="0"/>
    </xf>
    <xf numFmtId="0" fontId="50" fillId="0" borderId="75" xfId="58" applyFont="1" applyFill="1" applyBorder="1" applyAlignment="1" applyProtection="1">
      <alignment horizontal="center"/>
      <protection locked="0"/>
    </xf>
    <xf numFmtId="0" fontId="34" fillId="0" borderId="24" xfId="58" applyFont="1" applyFill="1" applyBorder="1" applyAlignment="1" applyProtection="1">
      <alignment horizontal="center"/>
      <protection locked="0"/>
    </xf>
    <xf numFmtId="0" fontId="34" fillId="25" borderId="15" xfId="57" applyFont="1" applyFill="1" applyBorder="1" applyAlignment="1" applyProtection="1">
      <alignment horizontal="center"/>
      <protection/>
    </xf>
    <xf numFmtId="0" fontId="34" fillId="25" borderId="17" xfId="57" applyFont="1" applyFill="1" applyBorder="1" applyAlignment="1" applyProtection="1">
      <alignment horizontal="center"/>
      <protection locked="0"/>
    </xf>
    <xf numFmtId="1" fontId="34" fillId="25" borderId="18" xfId="57" applyNumberFormat="1" applyFont="1" applyFill="1" applyBorder="1" applyAlignment="1" applyProtection="1">
      <alignment horizontal="center" shrinkToFit="1"/>
      <protection/>
    </xf>
    <xf numFmtId="0" fontId="34" fillId="25" borderId="107" xfId="57" applyFont="1" applyFill="1" applyBorder="1">
      <alignment/>
      <protection/>
    </xf>
    <xf numFmtId="1" fontId="34" fillId="25" borderId="19" xfId="57" applyNumberFormat="1" applyFont="1" applyFill="1" applyBorder="1" applyAlignment="1" applyProtection="1">
      <alignment horizontal="center"/>
      <protection locked="0"/>
    </xf>
    <xf numFmtId="0" fontId="42" fillId="25" borderId="61" xfId="57" applyFont="1" applyFill="1" applyBorder="1">
      <alignment/>
      <protection/>
    </xf>
    <xf numFmtId="0" fontId="34" fillId="25" borderId="61" xfId="57" applyFont="1" applyFill="1" applyBorder="1">
      <alignment/>
      <protection/>
    </xf>
    <xf numFmtId="0" fontId="34" fillId="25" borderId="61" xfId="57" applyFont="1" applyFill="1" applyBorder="1" applyAlignment="1">
      <alignment horizontal="left" vertical="top"/>
      <protection/>
    </xf>
    <xf numFmtId="0" fontId="42" fillId="25" borderId="61" xfId="0" applyFont="1" applyFill="1" applyBorder="1" applyAlignment="1">
      <alignment shrinkToFit="1"/>
    </xf>
    <xf numFmtId="0" fontId="30" fillId="0" borderId="0" xfId="57" applyFont="1" applyFill="1" applyBorder="1" applyAlignment="1">
      <alignment horizontal="center"/>
      <protection/>
    </xf>
    <xf numFmtId="0" fontId="24" fillId="4" borderId="86" xfId="57" applyFont="1" applyFill="1" applyBorder="1" applyAlignment="1" applyProtection="1">
      <alignment horizontal="center"/>
      <protection/>
    </xf>
    <xf numFmtId="1" fontId="32" fillId="4" borderId="121" xfId="57" applyNumberFormat="1" applyFont="1" applyFill="1" applyBorder="1" applyAlignment="1" applyProtection="1">
      <alignment horizontal="center"/>
      <protection/>
    </xf>
    <xf numFmtId="1" fontId="25" fillId="4" borderId="121" xfId="57" applyNumberFormat="1" applyFont="1" applyFill="1" applyBorder="1" applyAlignment="1" applyProtection="1">
      <alignment horizontal="center"/>
      <protection/>
    </xf>
    <xf numFmtId="0" fontId="24" fillId="4" borderId="114" xfId="57" applyFont="1" applyFill="1" applyBorder="1" applyAlignment="1" applyProtection="1">
      <alignment horizontal="center"/>
      <protection/>
    </xf>
    <xf numFmtId="0" fontId="30" fillId="0" borderId="0" xfId="58" applyFont="1" applyFill="1" applyBorder="1" applyAlignment="1">
      <alignment horizontal="center"/>
      <protection/>
    </xf>
    <xf numFmtId="16" fontId="32" fillId="7" borderId="29" xfId="58" applyNumberFormat="1" applyFont="1" applyFill="1" applyBorder="1" applyAlignment="1" applyProtection="1" quotePrefix="1">
      <alignment horizontal="center"/>
      <protection/>
    </xf>
    <xf numFmtId="16" fontId="32" fillId="4" borderId="55" xfId="58" applyNumberFormat="1" applyFont="1" applyFill="1" applyBorder="1" applyAlignment="1" applyProtection="1" quotePrefix="1">
      <alignment horizontal="center"/>
      <protection/>
    </xf>
    <xf numFmtId="0" fontId="24" fillId="0" borderId="55" xfId="56" applyFont="1" applyFill="1" applyBorder="1" applyAlignment="1">
      <alignment horizontal="center" vertical="center" shrinkToFit="1"/>
      <protection/>
    </xf>
    <xf numFmtId="0" fontId="34" fillId="4" borderId="86" xfId="58" applyFont="1" applyFill="1" applyBorder="1" applyAlignment="1" applyProtection="1">
      <alignment horizontal="center"/>
      <protection/>
    </xf>
    <xf numFmtId="1" fontId="32" fillId="4" borderId="121" xfId="58" applyNumberFormat="1" applyFont="1" applyFill="1" applyBorder="1" applyAlignment="1" applyProtection="1">
      <alignment horizontal="center"/>
      <protection/>
    </xf>
    <xf numFmtId="0" fontId="28" fillId="4" borderId="58" xfId="58" applyFont="1" applyFill="1" applyBorder="1" applyAlignment="1" applyProtection="1">
      <alignment horizontal="center"/>
      <protection/>
    </xf>
    <xf numFmtId="1" fontId="25" fillId="4" borderId="121" xfId="58" applyNumberFormat="1" applyFont="1" applyFill="1" applyBorder="1" applyAlignment="1" applyProtection="1">
      <alignment horizontal="center"/>
      <protection/>
    </xf>
    <xf numFmtId="0" fontId="34" fillId="4" borderId="114" xfId="58" applyFont="1" applyFill="1" applyBorder="1" applyAlignment="1" applyProtection="1">
      <alignment horizontal="center"/>
      <protection/>
    </xf>
    <xf numFmtId="0" fontId="24" fillId="4" borderId="60" xfId="58" applyFont="1" applyFill="1" applyBorder="1" applyAlignment="1" applyProtection="1">
      <alignment horizontal="center"/>
      <protection/>
    </xf>
    <xf numFmtId="0" fontId="24" fillId="0" borderId="55" xfId="56" applyFont="1" applyFill="1" applyBorder="1" applyAlignment="1">
      <alignment horizontal="center" shrinkToFit="1"/>
      <protection/>
    </xf>
    <xf numFmtId="0" fontId="24" fillId="25" borderId="58" xfId="56" applyFont="1" applyFill="1" applyBorder="1" applyAlignment="1">
      <alignment horizontal="center" shrinkToFit="1"/>
      <protection/>
    </xf>
    <xf numFmtId="0" fontId="24" fillId="0" borderId="56" xfId="56" applyFont="1" applyFill="1" applyBorder="1" applyAlignment="1">
      <alignment horizontal="center" shrinkToFit="1"/>
      <protection/>
    </xf>
    <xf numFmtId="0" fontId="34" fillId="4" borderId="86" xfId="58" applyFont="1" applyFill="1" applyBorder="1" applyAlignment="1" applyProtection="1">
      <alignment horizontal="center" vertical="center" wrapText="1"/>
      <protection/>
    </xf>
    <xf numFmtId="0" fontId="34" fillId="4" borderId="115" xfId="58" applyFont="1" applyFill="1" applyBorder="1" applyAlignment="1" applyProtection="1">
      <alignment horizontal="center" vertical="center" wrapText="1"/>
      <protection/>
    </xf>
    <xf numFmtId="0" fontId="24" fillId="4" borderId="77" xfId="58" applyFont="1" applyFill="1" applyBorder="1" applyAlignment="1" applyProtection="1">
      <alignment horizontal="center"/>
      <protection/>
    </xf>
    <xf numFmtId="0" fontId="24" fillId="27" borderId="55" xfId="56" applyFont="1" applyFill="1" applyBorder="1" applyAlignment="1">
      <alignment horizontal="center" vertical="center" shrinkToFit="1"/>
      <protection/>
    </xf>
    <xf numFmtId="0" fontId="34" fillId="4" borderId="29" xfId="58" applyFont="1" applyFill="1" applyBorder="1" applyAlignment="1" applyProtection="1">
      <alignment horizontal="center"/>
      <protection/>
    </xf>
    <xf numFmtId="0" fontId="34" fillId="4" borderId="41" xfId="58" applyFont="1" applyFill="1" applyBorder="1" applyAlignment="1" applyProtection="1">
      <alignment horizontal="center"/>
      <protection/>
    </xf>
    <xf numFmtId="0" fontId="34" fillId="7" borderId="41" xfId="58" applyFont="1" applyFill="1" applyBorder="1" applyAlignment="1" applyProtection="1">
      <alignment horizontal="center"/>
      <protection/>
    </xf>
    <xf numFmtId="0" fontId="34" fillId="4" borderId="45" xfId="58" applyFont="1" applyFill="1" applyBorder="1" applyAlignment="1" applyProtection="1">
      <alignment horizontal="center"/>
      <protection/>
    </xf>
    <xf numFmtId="0" fontId="52" fillId="25" borderId="122" xfId="57" applyFont="1" applyFill="1" applyBorder="1" applyAlignment="1" applyProtection="1">
      <alignment horizontal="center"/>
      <protection locked="0"/>
    </xf>
    <xf numFmtId="0" fontId="34" fillId="0" borderId="42" xfId="57" applyFont="1" applyFill="1" applyBorder="1" applyAlignment="1" applyProtection="1">
      <alignment horizontal="center" vertical="center"/>
      <protection locked="0"/>
    </xf>
    <xf numFmtId="0" fontId="34" fillId="0" borderId="55" xfId="57" applyFont="1" applyFill="1" applyBorder="1" applyAlignment="1" applyProtection="1">
      <alignment horizontal="left" vertical="center" wrapText="1"/>
      <protection locked="0"/>
    </xf>
    <xf numFmtId="0" fontId="34" fillId="0" borderId="31" xfId="57" applyFont="1" applyFill="1" applyBorder="1" applyAlignment="1" applyProtection="1">
      <alignment horizontal="left" vertical="center" wrapText="1"/>
      <protection locked="0"/>
    </xf>
    <xf numFmtId="0" fontId="34" fillId="0" borderId="123" xfId="57" applyFont="1" applyFill="1" applyBorder="1" applyAlignment="1" applyProtection="1">
      <alignment horizontal="left" vertical="center" wrapText="1"/>
      <protection locked="0"/>
    </xf>
    <xf numFmtId="0" fontId="17" fillId="0" borderId="0" xfId="57" applyFill="1" applyBorder="1" applyProtection="1">
      <alignment/>
      <protection locked="0"/>
    </xf>
    <xf numFmtId="1" fontId="17" fillId="0" borderId="0" xfId="57" applyNumberFormat="1" applyFill="1" applyBorder="1">
      <alignment/>
      <protection/>
    </xf>
    <xf numFmtId="0" fontId="34" fillId="25" borderId="16" xfId="58" applyFont="1" applyFill="1" applyBorder="1" applyAlignment="1" applyProtection="1">
      <alignment horizontal="center"/>
      <protection locked="0"/>
    </xf>
    <xf numFmtId="0" fontId="34" fillId="25" borderId="20" xfId="58" applyFont="1" applyFill="1" applyBorder="1" applyAlignment="1" applyProtection="1">
      <alignment horizontal="center"/>
      <protection locked="0"/>
    </xf>
    <xf numFmtId="0" fontId="34" fillId="0" borderId="107" xfId="57" applyFont="1" applyFill="1" applyBorder="1" applyAlignment="1" applyProtection="1">
      <alignment horizontal="left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0" fillId="0" borderId="17" xfId="0" applyNumberFormat="1" applyFont="1" applyBorder="1" applyAlignment="1">
      <alignment horizontal="center"/>
    </xf>
    <xf numFmtId="1" fontId="30" fillId="0" borderId="17" xfId="0" applyNumberFormat="1" applyFont="1" applyBorder="1" applyAlignment="1" applyProtection="1">
      <alignment horizontal="center"/>
      <protection locked="0"/>
    </xf>
    <xf numFmtId="0" fontId="30" fillId="0" borderId="92" xfId="0" applyFont="1" applyBorder="1" applyAlignment="1" applyProtection="1">
      <alignment horizontal="center"/>
      <protection locked="0"/>
    </xf>
    <xf numFmtId="1" fontId="30" fillId="0" borderId="35" xfId="0" applyNumberFormat="1" applyFont="1" applyBorder="1" applyAlignment="1" applyProtection="1">
      <alignment horizontal="center"/>
      <protection locked="0"/>
    </xf>
    <xf numFmtId="1" fontId="30" fillId="0" borderId="76" xfId="0" applyNumberFormat="1" applyFont="1" applyBorder="1" applyAlignment="1">
      <alignment horizontal="center"/>
    </xf>
    <xf numFmtId="1" fontId="30" fillId="0" borderId="76" xfId="0" applyNumberFormat="1" applyFont="1" applyBorder="1" applyAlignment="1" applyProtection="1">
      <alignment horizontal="center"/>
      <protection locked="0"/>
    </xf>
    <xf numFmtId="0" fontId="30" fillId="0" borderId="124" xfId="0" applyFont="1" applyBorder="1" applyAlignment="1" applyProtection="1">
      <alignment horizontal="center"/>
      <protection locked="0"/>
    </xf>
    <xf numFmtId="1" fontId="30" fillId="28" borderId="35" xfId="0" applyNumberFormat="1" applyFont="1" applyFill="1" applyBorder="1" applyAlignment="1" applyProtection="1">
      <alignment horizontal="center"/>
      <protection locked="0"/>
    </xf>
    <xf numFmtId="1" fontId="30" fillId="28" borderId="76" xfId="0" applyNumberFormat="1" applyFont="1" applyFill="1" applyBorder="1" applyAlignment="1">
      <alignment horizontal="center"/>
    </xf>
    <xf numFmtId="1" fontId="30" fillId="28" borderId="76" xfId="0" applyNumberFormat="1" applyFont="1" applyFill="1" applyBorder="1" applyAlignment="1" applyProtection="1">
      <alignment horizontal="center"/>
      <protection locked="0"/>
    </xf>
    <xf numFmtId="0" fontId="30" fillId="28" borderId="124" xfId="0" applyFont="1" applyFill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1" fontId="34" fillId="0" borderId="17" xfId="0" applyNumberFormat="1" applyFont="1" applyBorder="1" applyAlignment="1">
      <alignment horizontal="center"/>
    </xf>
    <xf numFmtId="0" fontId="34" fillId="0" borderId="17" xfId="0" applyFont="1" applyBorder="1" applyAlignment="1" applyProtection="1">
      <alignment horizontal="center"/>
      <protection locked="0"/>
    </xf>
    <xf numFmtId="0" fontId="55" fillId="0" borderId="0" xfId="58" applyFont="1">
      <alignment/>
      <protection/>
    </xf>
    <xf numFmtId="0" fontId="56" fillId="0" borderId="0" xfId="58" applyFont="1">
      <alignment/>
      <protection/>
    </xf>
    <xf numFmtId="0" fontId="30" fillId="4" borderId="61" xfId="58" applyFont="1" applyFill="1" applyBorder="1" applyAlignment="1" applyProtection="1">
      <alignment horizontal="center"/>
      <protection locked="0"/>
    </xf>
    <xf numFmtId="1" fontId="34" fillId="25" borderId="15" xfId="58" applyNumberFormat="1" applyFont="1" applyFill="1" applyBorder="1" applyAlignment="1" applyProtection="1">
      <alignment horizontal="center"/>
      <protection/>
    </xf>
    <xf numFmtId="1" fontId="34" fillId="25" borderId="17" xfId="58" applyNumberFormat="1" applyFont="1" applyFill="1" applyBorder="1" applyAlignment="1" applyProtection="1">
      <alignment horizontal="center"/>
      <protection/>
    </xf>
    <xf numFmtId="1" fontId="34" fillId="25" borderId="18" xfId="58" applyNumberFormat="1" applyFont="1" applyFill="1" applyBorder="1" applyAlignment="1" applyProtection="1">
      <alignment horizontal="center" vertical="center" shrinkToFit="1"/>
      <protection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34" fillId="25" borderId="30" xfId="58" applyFont="1" applyFill="1" applyBorder="1" applyAlignment="1" applyProtection="1">
      <alignment horizontal="center"/>
      <protection locked="0"/>
    </xf>
    <xf numFmtId="0" fontId="34" fillId="25" borderId="42" xfId="58" applyFont="1" applyFill="1" applyBorder="1" applyAlignment="1" applyProtection="1">
      <alignment horizontal="center"/>
      <protection locked="0"/>
    </xf>
    <xf numFmtId="0" fontId="0" fillId="0" borderId="75" xfId="57" applyFont="1" applyFill="1" applyBorder="1" applyAlignment="1" applyProtection="1">
      <alignment horizontal="center"/>
      <protection locked="0"/>
    </xf>
    <xf numFmtId="0" fontId="34" fillId="0" borderId="16" xfId="58" applyFont="1" applyFill="1" applyBorder="1" applyAlignment="1" applyProtection="1">
      <alignment horizontal="center"/>
      <protection locked="0"/>
    </xf>
    <xf numFmtId="0" fontId="34" fillId="0" borderId="20" xfId="58" applyFont="1" applyFill="1" applyBorder="1" applyAlignment="1" applyProtection="1">
      <alignment horizontal="center"/>
      <protection locked="0"/>
    </xf>
    <xf numFmtId="0" fontId="34" fillId="0" borderId="42" xfId="58" applyFont="1" applyFill="1" applyBorder="1" applyAlignment="1" applyProtection="1">
      <alignment horizontal="center"/>
      <protection locked="0"/>
    </xf>
    <xf numFmtId="0" fontId="30" fillId="0" borderId="42" xfId="57" applyFont="1" applyFill="1" applyBorder="1" applyAlignment="1" applyProtection="1">
      <alignment horizontal="left" vertical="center"/>
      <protection locked="0"/>
    </xf>
    <xf numFmtId="0" fontId="34" fillId="0" borderId="61" xfId="0" applyFont="1" applyFill="1" applyBorder="1" applyAlignment="1">
      <alignment wrapText="1"/>
    </xf>
    <xf numFmtId="0" fontId="34" fillId="0" borderId="16" xfId="57" applyFont="1" applyFill="1" applyBorder="1" applyAlignment="1" applyProtection="1">
      <alignment horizontal="center"/>
      <protection locked="0"/>
    </xf>
    <xf numFmtId="0" fontId="34" fillId="0" borderId="61" xfId="0" applyFont="1" applyFill="1" applyBorder="1" applyAlignment="1">
      <alignment shrinkToFit="1"/>
    </xf>
    <xf numFmtId="0" fontId="34" fillId="0" borderId="107" xfId="57" applyFont="1" applyFill="1" applyBorder="1">
      <alignment/>
      <protection/>
    </xf>
    <xf numFmtId="0" fontId="34" fillId="0" borderId="61" xfId="0" applyFont="1" applyFill="1" applyBorder="1" applyAlignment="1">
      <alignment horizontal="left" vertical="center" wrapText="1" shrinkToFit="1"/>
    </xf>
    <xf numFmtId="0" fontId="34" fillId="0" borderId="61" xfId="0" applyFont="1" applyBorder="1" applyAlignment="1">
      <alignment/>
    </xf>
    <xf numFmtId="0" fontId="34" fillId="26" borderId="92" xfId="0" applyFont="1" applyFill="1" applyBorder="1" applyAlignment="1" applyProtection="1">
      <alignment horizontal="left"/>
      <protection locked="0"/>
    </xf>
    <xf numFmtId="0" fontId="34" fillId="25" borderId="61" xfId="57" applyFont="1" applyFill="1" applyBorder="1">
      <alignment/>
      <protection/>
    </xf>
    <xf numFmtId="0" fontId="34" fillId="25" borderId="61" xfId="57" applyFont="1" applyFill="1" applyBorder="1" applyAlignment="1">
      <alignment horizontal="left" vertical="top"/>
      <protection/>
    </xf>
    <xf numFmtId="0" fontId="34" fillId="25" borderId="61" xfId="57" applyFont="1" applyFill="1" applyBorder="1" applyAlignment="1" applyProtection="1">
      <alignment horizontal="left"/>
      <protection locked="0"/>
    </xf>
    <xf numFmtId="0" fontId="34" fillId="25" borderId="61" xfId="0" applyFont="1" applyFill="1" applyBorder="1" applyAlignment="1">
      <alignment wrapText="1" shrinkToFit="1"/>
    </xf>
    <xf numFmtId="0" fontId="34" fillId="25" borderId="61" xfId="0" applyFont="1" applyFill="1" applyBorder="1" applyAlignment="1">
      <alignment horizontal="left" vertical="center" wrapText="1" shrinkToFit="1"/>
    </xf>
    <xf numFmtId="0" fontId="57" fillId="0" borderId="69" xfId="57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4" borderId="29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4" borderId="29" xfId="57" applyFont="1" applyFill="1" applyBorder="1" applyAlignment="1" applyProtection="1">
      <alignment horizontal="center" vertical="center"/>
      <protection locked="0"/>
    </xf>
    <xf numFmtId="1" fontId="25" fillId="0" borderId="23" xfId="57" applyNumberFormat="1" applyFont="1" applyFill="1" applyBorder="1" applyAlignment="1" applyProtection="1">
      <alignment horizontal="center"/>
      <protection/>
    </xf>
    <xf numFmtId="1" fontId="25" fillId="0" borderId="63" xfId="57" applyNumberFormat="1" applyFont="1" applyFill="1" applyBorder="1" applyAlignment="1" applyProtection="1">
      <alignment horizontal="center"/>
      <protection/>
    </xf>
    <xf numFmtId="1" fontId="25" fillId="0" borderId="22" xfId="57" applyNumberFormat="1" applyFont="1" applyFill="1" applyBorder="1" applyAlignment="1" applyProtection="1">
      <alignment horizontal="center"/>
      <protection/>
    </xf>
    <xf numFmtId="1" fontId="25" fillId="0" borderId="21" xfId="57" applyNumberFormat="1" applyFont="1" applyFill="1" applyBorder="1" applyAlignment="1" applyProtection="1">
      <alignment horizontal="center"/>
      <protection/>
    </xf>
    <xf numFmtId="0" fontId="24" fillId="0" borderId="58" xfId="57" applyFont="1" applyFill="1" applyBorder="1" applyAlignment="1" applyProtection="1">
      <alignment horizontal="center"/>
      <protection locked="0"/>
    </xf>
    <xf numFmtId="0" fontId="34" fillId="0" borderId="106" xfId="0" applyFont="1" applyFill="1" applyBorder="1" applyAlignment="1">
      <alignment horizontal="left" vertical="center" wrapText="1" shrinkToFit="1"/>
    </xf>
    <xf numFmtId="0" fontId="34" fillId="27" borderId="61" xfId="0" applyFont="1" applyFill="1" applyBorder="1" applyAlignment="1">
      <alignment shrinkToFit="1"/>
    </xf>
    <xf numFmtId="0" fontId="34" fillId="25" borderId="16" xfId="57" applyFont="1" applyFill="1" applyBorder="1" applyAlignment="1">
      <alignment horizontal="left" vertical="center"/>
      <protection/>
    </xf>
    <xf numFmtId="1" fontId="34" fillId="25" borderId="17" xfId="57" applyNumberFormat="1" applyFont="1" applyFill="1" applyBorder="1" applyAlignment="1" applyProtection="1">
      <alignment horizontal="center"/>
      <protection locked="0"/>
    </xf>
    <xf numFmtId="1" fontId="30" fillId="25" borderId="42" xfId="57" applyNumberFormat="1" applyFont="1" applyFill="1" applyBorder="1" applyAlignment="1" applyProtection="1">
      <alignment horizontal="center"/>
      <protection/>
    </xf>
    <xf numFmtId="1" fontId="34" fillId="25" borderId="24" xfId="57" applyNumberFormat="1" applyFont="1" applyFill="1" applyBorder="1" applyAlignment="1" applyProtection="1">
      <alignment horizontal="center"/>
      <protection/>
    </xf>
    <xf numFmtId="1" fontId="34" fillId="25" borderId="28" xfId="57" applyNumberFormat="1" applyFont="1" applyFill="1" applyBorder="1" applyAlignment="1" applyProtection="1">
      <alignment horizontal="center" vertical="center" shrinkToFit="1"/>
      <protection/>
    </xf>
    <xf numFmtId="0" fontId="30" fillId="0" borderId="69" xfId="57" applyFont="1" applyFill="1" applyBorder="1" applyAlignment="1" applyProtection="1">
      <alignment horizontal="center" vertical="center" wrapText="1"/>
      <protection locked="0"/>
    </xf>
    <xf numFmtId="0" fontId="30" fillId="0" borderId="30" xfId="57" applyFont="1" applyFill="1" applyBorder="1" applyAlignment="1" applyProtection="1">
      <alignment horizontal="center" vertical="center" wrapText="1"/>
      <protection locked="0"/>
    </xf>
    <xf numFmtId="1" fontId="34" fillId="0" borderId="42" xfId="57" applyNumberFormat="1" applyFont="1" applyFill="1" applyBorder="1" applyAlignment="1" applyProtection="1">
      <alignment horizontal="center" vertical="center" shrinkToFit="1"/>
      <protection/>
    </xf>
    <xf numFmtId="1" fontId="34" fillId="25" borderId="41" xfId="57" applyNumberFormat="1" applyFont="1" applyFill="1" applyBorder="1" applyAlignment="1" applyProtection="1">
      <alignment horizontal="center"/>
      <protection/>
    </xf>
    <xf numFmtId="1" fontId="34" fillId="25" borderId="125" xfId="57" applyNumberFormat="1" applyFont="1" applyFill="1" applyBorder="1" applyAlignment="1" applyProtection="1">
      <alignment horizontal="center" vertical="center" shrinkToFit="1"/>
      <protection/>
    </xf>
    <xf numFmtId="0" fontId="24" fillId="4" borderId="126" xfId="57" applyFont="1" applyFill="1" applyBorder="1" applyAlignment="1" applyProtection="1">
      <alignment horizontal="center" vertical="center" wrapText="1"/>
      <protection/>
    </xf>
    <xf numFmtId="1" fontId="34" fillId="0" borderId="24" xfId="57" applyNumberFormat="1" applyFont="1" applyFill="1" applyBorder="1" applyAlignment="1" applyProtection="1">
      <alignment horizontal="center"/>
      <protection/>
    </xf>
    <xf numFmtId="0" fontId="34" fillId="0" borderId="16" xfId="57" applyFont="1" applyFill="1" applyBorder="1" applyAlignment="1" applyProtection="1">
      <alignment horizontal="center" vertical="center" wrapText="1"/>
      <protection locked="0"/>
    </xf>
    <xf numFmtId="0" fontId="24" fillId="27" borderId="32" xfId="0" applyFont="1" applyFill="1" applyBorder="1" applyAlignment="1">
      <alignment horizontal="center" vertical="center" shrinkToFit="1"/>
    </xf>
    <xf numFmtId="0" fontId="34" fillId="4" borderId="61" xfId="57" applyFont="1" applyFill="1" applyBorder="1" applyAlignment="1" applyProtection="1">
      <alignment horizontal="center"/>
      <protection/>
    </xf>
    <xf numFmtId="0" fontId="30" fillId="0" borderId="14" xfId="57" applyFont="1" applyFill="1" applyBorder="1" applyAlignment="1" applyProtection="1">
      <alignment horizontal="center"/>
      <protection locked="0"/>
    </xf>
    <xf numFmtId="1" fontId="34" fillId="0" borderId="15" xfId="57" applyNumberFormat="1" applyFont="1" applyFill="1" applyBorder="1" applyAlignment="1" applyProtection="1">
      <alignment horizontal="center"/>
      <protection/>
    </xf>
    <xf numFmtId="1" fontId="34" fillId="0" borderId="15" xfId="57" applyNumberFormat="1" applyFont="1" applyFill="1" applyBorder="1" applyAlignment="1" applyProtection="1">
      <alignment horizontal="center"/>
      <protection locked="0"/>
    </xf>
    <xf numFmtId="0" fontId="30" fillId="0" borderId="15" xfId="57" applyFont="1" applyFill="1" applyBorder="1" applyAlignment="1" applyProtection="1">
      <alignment horizontal="center"/>
      <protection locked="0"/>
    </xf>
    <xf numFmtId="0" fontId="30" fillId="0" borderId="16" xfId="57" applyFont="1" applyFill="1" applyBorder="1" applyAlignment="1" applyProtection="1">
      <alignment horizontal="center"/>
      <protection locked="0"/>
    </xf>
    <xf numFmtId="0" fontId="34" fillId="0" borderId="14" xfId="57" applyFont="1" applyFill="1" applyBorder="1" applyAlignment="1" applyProtection="1">
      <alignment horizontal="center"/>
      <protection locked="0"/>
    </xf>
    <xf numFmtId="0" fontId="34" fillId="0" borderId="15" xfId="57" applyFont="1" applyFill="1" applyBorder="1" applyAlignment="1" applyProtection="1">
      <alignment horizontal="center"/>
      <protection locked="0"/>
    </xf>
    <xf numFmtId="0" fontId="24" fillId="0" borderId="55" xfId="56" applyFont="1" applyFill="1" applyBorder="1" applyAlignment="1">
      <alignment horizontal="center" vertical="center"/>
      <protection/>
    </xf>
    <xf numFmtId="0" fontId="24" fillId="0" borderId="55" xfId="56" applyFont="1" applyFill="1" applyBorder="1" applyAlignment="1">
      <alignment horizontal="center" vertical="center" shrinkToFit="1"/>
      <protection/>
    </xf>
    <xf numFmtId="0" fontId="24" fillId="0" borderId="55" xfId="56" applyFont="1" applyFill="1" applyBorder="1" applyAlignment="1">
      <alignment horizontal="center" shrinkToFit="1"/>
      <protection/>
    </xf>
    <xf numFmtId="0" fontId="58" fillId="0" borderId="55" xfId="56" applyFont="1" applyFill="1" applyBorder="1" applyAlignment="1">
      <alignment horizontal="center" shrinkToFit="1"/>
      <protection/>
    </xf>
    <xf numFmtId="0" fontId="24" fillId="4" borderId="58" xfId="58" applyFont="1" applyFill="1" applyBorder="1" applyAlignment="1" applyProtection="1">
      <alignment horizontal="center"/>
      <protection/>
    </xf>
    <xf numFmtId="0" fontId="32" fillId="4" borderId="35" xfId="58" applyFont="1" applyFill="1" applyBorder="1" applyAlignment="1" applyProtection="1">
      <alignment horizontal="center"/>
      <protection/>
    </xf>
    <xf numFmtId="0" fontId="24" fillId="0" borderId="55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25" borderId="55" xfId="56" applyFont="1" applyFill="1" applyBorder="1" applyAlignment="1">
      <alignment horizontal="center" vertical="center"/>
      <protection/>
    </xf>
    <xf numFmtId="0" fontId="30" fillId="25" borderId="61" xfId="58" applyFont="1" applyFill="1" applyBorder="1" applyAlignment="1" applyProtection="1">
      <alignment horizontal="center"/>
      <protection locked="0"/>
    </xf>
    <xf numFmtId="0" fontId="34" fillId="25" borderId="61" xfId="56" applyFont="1" applyFill="1" applyBorder="1" applyAlignment="1">
      <alignment vertical="center"/>
      <protection/>
    </xf>
    <xf numFmtId="0" fontId="0" fillId="25" borderId="0" xfId="58" applyFont="1" applyFill="1">
      <alignment/>
      <protection/>
    </xf>
    <xf numFmtId="0" fontId="34" fillId="25" borderId="61" xfId="56" applyFont="1" applyFill="1" applyBorder="1" applyAlignment="1">
      <alignment shrinkToFit="1"/>
      <protection/>
    </xf>
    <xf numFmtId="0" fontId="30" fillId="25" borderId="62" xfId="58" applyFont="1" applyFill="1" applyBorder="1" applyAlignment="1" applyProtection="1">
      <alignment horizontal="center"/>
      <protection locked="0"/>
    </xf>
    <xf numFmtId="0" fontId="30" fillId="25" borderId="19" xfId="58" applyFont="1" applyFill="1" applyBorder="1" applyAlignment="1" applyProtection="1">
      <alignment horizontal="center"/>
      <protection locked="0"/>
    </xf>
    <xf numFmtId="0" fontId="17" fillId="25" borderId="0" xfId="58" applyFill="1">
      <alignment/>
      <protection/>
    </xf>
    <xf numFmtId="0" fontId="30" fillId="25" borderId="16" xfId="58" applyFont="1" applyFill="1" applyBorder="1" applyAlignment="1" applyProtection="1">
      <alignment horizontal="center"/>
      <protection locked="0"/>
    </xf>
    <xf numFmtId="0" fontId="34" fillId="25" borderId="15" xfId="58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1" fontId="59" fillId="29" borderId="17" xfId="57" applyNumberFormat="1" applyFont="1" applyFill="1" applyBorder="1" applyAlignment="1" applyProtection="1">
      <alignment horizontal="center" vertical="center"/>
      <protection/>
    </xf>
    <xf numFmtId="0" fontId="56" fillId="0" borderId="0" xfId="57" applyFont="1">
      <alignment/>
      <protection/>
    </xf>
    <xf numFmtId="1" fontId="59" fillId="29" borderId="29" xfId="57" applyNumberFormat="1" applyFont="1" applyFill="1" applyBorder="1" applyAlignment="1" applyProtection="1">
      <alignment horizontal="center" vertical="center"/>
      <protection/>
    </xf>
    <xf numFmtId="0" fontId="24" fillId="30" borderId="29" xfId="0" applyFont="1" applyFill="1" applyBorder="1" applyAlignment="1">
      <alignment horizontal="center"/>
    </xf>
    <xf numFmtId="0" fontId="24" fillId="30" borderId="29" xfId="57" applyFont="1" applyFill="1" applyBorder="1" applyAlignment="1" applyProtection="1">
      <alignment horizontal="center" vertical="center"/>
      <protection locked="0"/>
    </xf>
    <xf numFmtId="0" fontId="34" fillId="25" borderId="15" xfId="57" applyFont="1" applyFill="1" applyBorder="1" applyAlignment="1" applyProtection="1">
      <alignment horizontal="center" vertical="center"/>
      <protection/>
    </xf>
    <xf numFmtId="0" fontId="34" fillId="25" borderId="30" xfId="57" applyFont="1" applyFill="1" applyBorder="1" applyAlignment="1" applyProtection="1">
      <alignment horizontal="left" vertical="center"/>
      <protection locked="0"/>
    </xf>
    <xf numFmtId="0" fontId="34" fillId="25" borderId="14" xfId="57" applyFont="1" applyFill="1" applyBorder="1" applyAlignment="1" applyProtection="1">
      <alignment horizontal="center" vertical="center"/>
      <protection locked="0"/>
    </xf>
    <xf numFmtId="0" fontId="34" fillId="25" borderId="15" xfId="57" applyFont="1" applyFill="1" applyBorder="1" applyAlignment="1" applyProtection="1">
      <alignment horizontal="center" vertical="center"/>
      <protection locked="0"/>
    </xf>
    <xf numFmtId="0" fontId="34" fillId="25" borderId="30" xfId="57" applyFont="1" applyFill="1" applyBorder="1" applyAlignment="1" applyProtection="1">
      <alignment horizontal="center" vertical="center"/>
      <protection locked="0"/>
    </xf>
    <xf numFmtId="1" fontId="34" fillId="25" borderId="14" xfId="57" applyNumberFormat="1" applyFont="1" applyFill="1" applyBorder="1" applyAlignment="1" applyProtection="1">
      <alignment horizontal="center" vertical="center"/>
      <protection/>
    </xf>
    <xf numFmtId="1" fontId="34" fillId="25" borderId="15" xfId="57" applyNumberFormat="1" applyFont="1" applyFill="1" applyBorder="1" applyAlignment="1" applyProtection="1">
      <alignment horizontal="center" vertical="center"/>
      <protection/>
    </xf>
    <xf numFmtId="1" fontId="34" fillId="25" borderId="16" xfId="57" applyNumberFormat="1" applyFont="1" applyFill="1" applyBorder="1" applyAlignment="1" applyProtection="1">
      <alignment horizontal="center" vertical="center"/>
      <protection/>
    </xf>
    <xf numFmtId="1" fontId="34" fillId="25" borderId="17" xfId="57" applyNumberFormat="1" applyFont="1" applyFill="1" applyBorder="1" applyAlignment="1" applyProtection="1">
      <alignment horizontal="center" vertical="center"/>
      <protection/>
    </xf>
    <xf numFmtId="1" fontId="34" fillId="25" borderId="30" xfId="57" applyNumberFormat="1" applyFont="1" applyFill="1" applyBorder="1" applyAlignment="1" applyProtection="1">
      <alignment horizontal="center" vertical="center"/>
      <protection/>
    </xf>
    <xf numFmtId="1" fontId="34" fillId="25" borderId="29" xfId="57" applyNumberFormat="1" applyFont="1" applyFill="1" applyBorder="1" applyAlignment="1" applyProtection="1">
      <alignment horizontal="center" vertical="center"/>
      <protection/>
    </xf>
    <xf numFmtId="0" fontId="34" fillId="25" borderId="30" xfId="57" applyFont="1" applyFill="1" applyBorder="1" applyAlignment="1" applyProtection="1">
      <alignment horizontal="left" vertical="center" wrapText="1"/>
      <protection locked="0"/>
    </xf>
    <xf numFmtId="0" fontId="34" fillId="0" borderId="55" xfId="57" applyFont="1" applyFill="1" applyBorder="1" applyAlignment="1" applyProtection="1">
      <alignment horizontal="left" vertical="center" wrapText="1"/>
      <protection locked="0"/>
    </xf>
    <xf numFmtId="0" fontId="34" fillId="0" borderId="31" xfId="57" applyFont="1" applyFill="1" applyBorder="1" applyAlignment="1" applyProtection="1">
      <alignment horizontal="left" vertical="center" wrapText="1"/>
      <protection locked="0"/>
    </xf>
    <xf numFmtId="0" fontId="27" fillId="24" borderId="127" xfId="57" applyFont="1" applyFill="1" applyBorder="1" applyAlignment="1" applyProtection="1">
      <alignment horizontal="center" textRotation="90"/>
      <protection/>
    </xf>
    <xf numFmtId="0" fontId="27" fillId="24" borderId="128" xfId="57" applyFont="1" applyFill="1" applyBorder="1" applyAlignment="1" applyProtection="1">
      <alignment horizontal="center" textRotation="90"/>
      <protection/>
    </xf>
    <xf numFmtId="0" fontId="27" fillId="24" borderId="129" xfId="57" applyFont="1" applyFill="1" applyBorder="1" applyAlignment="1" applyProtection="1">
      <alignment horizontal="center" vertical="center"/>
      <protection/>
    </xf>
    <xf numFmtId="0" fontId="27" fillId="24" borderId="130" xfId="57" applyFont="1" applyFill="1" applyBorder="1" applyAlignment="1" applyProtection="1">
      <alignment horizontal="center" vertical="center"/>
      <protection/>
    </xf>
    <xf numFmtId="1" fontId="34" fillId="0" borderId="131" xfId="57" applyNumberFormat="1" applyFont="1" applyFill="1" applyBorder="1" applyAlignment="1" applyProtection="1">
      <alignment horizontal="center"/>
      <protection locked="0"/>
    </xf>
    <xf numFmtId="1" fontId="34" fillId="0" borderId="132" xfId="57" applyNumberFormat="1" applyFont="1" applyFill="1" applyBorder="1" applyAlignment="1" applyProtection="1">
      <alignment horizontal="center"/>
      <protection locked="0"/>
    </xf>
    <xf numFmtId="1" fontId="34" fillId="0" borderId="133" xfId="57" applyNumberFormat="1" applyFont="1" applyFill="1" applyBorder="1" applyAlignment="1" applyProtection="1">
      <alignment horizontal="center"/>
      <protection locked="0"/>
    </xf>
    <xf numFmtId="1" fontId="34" fillId="0" borderId="134" xfId="57" applyNumberFormat="1" applyFont="1" applyFill="1" applyBorder="1" applyAlignment="1" applyProtection="1">
      <alignment horizontal="center"/>
      <protection locked="0"/>
    </xf>
    <xf numFmtId="1" fontId="34" fillId="0" borderId="135" xfId="57" applyNumberFormat="1" applyFont="1" applyFill="1" applyBorder="1" applyAlignment="1" applyProtection="1">
      <alignment horizontal="center"/>
      <protection locked="0"/>
    </xf>
    <xf numFmtId="1" fontId="34" fillId="0" borderId="136" xfId="57" applyNumberFormat="1" applyFont="1" applyFill="1" applyBorder="1" applyAlignment="1" applyProtection="1">
      <alignment horizontal="center"/>
      <protection locked="0"/>
    </xf>
    <xf numFmtId="0" fontId="34" fillId="0" borderId="137" xfId="57" applyFont="1" applyFill="1" applyBorder="1" applyAlignment="1">
      <alignment horizontal="center" vertical="center"/>
      <protection/>
    </xf>
    <xf numFmtId="0" fontId="34" fillId="0" borderId="138" xfId="57" applyFont="1" applyFill="1" applyBorder="1" applyAlignment="1">
      <alignment horizontal="center" vertical="center"/>
      <protection/>
    </xf>
    <xf numFmtId="0" fontId="34" fillId="0" borderId="139" xfId="57" applyFont="1" applyFill="1" applyBorder="1" applyAlignment="1">
      <alignment horizontal="center" vertical="center"/>
      <protection/>
    </xf>
    <xf numFmtId="1" fontId="34" fillId="0" borderId="32" xfId="57" applyNumberFormat="1" applyFont="1" applyFill="1" applyBorder="1" applyAlignment="1" applyProtection="1">
      <alignment horizontal="center"/>
      <protection locked="0"/>
    </xf>
    <xf numFmtId="1" fontId="34" fillId="0" borderId="31" xfId="57" applyNumberFormat="1" applyFont="1" applyFill="1" applyBorder="1" applyAlignment="1" applyProtection="1">
      <alignment horizontal="center"/>
      <protection locked="0"/>
    </xf>
    <xf numFmtId="1" fontId="34" fillId="0" borderId="123" xfId="57" applyNumberFormat="1" applyFont="1" applyFill="1" applyBorder="1" applyAlignment="1" applyProtection="1">
      <alignment horizontal="center"/>
      <protection locked="0"/>
    </xf>
    <xf numFmtId="1" fontId="34" fillId="0" borderId="32" xfId="57" applyNumberFormat="1" applyFont="1" applyFill="1" applyBorder="1" applyAlignment="1" applyProtection="1">
      <alignment horizontal="center" vertical="center"/>
      <protection locked="0"/>
    </xf>
    <xf numFmtId="1" fontId="34" fillId="0" borderId="31" xfId="57" applyNumberFormat="1" applyFont="1" applyFill="1" applyBorder="1" applyAlignment="1" applyProtection="1">
      <alignment horizontal="center" vertical="center"/>
      <protection locked="0"/>
    </xf>
    <xf numFmtId="1" fontId="34" fillId="0" borderId="123" xfId="57" applyNumberFormat="1" applyFont="1" applyFill="1" applyBorder="1" applyAlignment="1" applyProtection="1">
      <alignment horizontal="center" vertical="center"/>
      <protection locked="0"/>
    </xf>
    <xf numFmtId="1" fontId="34" fillId="0" borderId="44" xfId="57" applyNumberFormat="1" applyFont="1" applyFill="1" applyBorder="1" applyAlignment="1" applyProtection="1">
      <alignment horizontal="center" vertical="center"/>
      <protection locked="0"/>
    </xf>
    <xf numFmtId="1" fontId="34" fillId="0" borderId="43" xfId="57" applyNumberFormat="1" applyFont="1" applyFill="1" applyBorder="1" applyAlignment="1" applyProtection="1">
      <alignment horizontal="center" vertical="center"/>
      <protection locked="0"/>
    </xf>
    <xf numFmtId="1" fontId="34" fillId="0" borderId="140" xfId="57" applyNumberFormat="1" applyFont="1" applyFill="1" applyBorder="1" applyAlignment="1" applyProtection="1">
      <alignment horizontal="center" vertical="center"/>
      <protection locked="0"/>
    </xf>
    <xf numFmtId="1" fontId="34" fillId="0" borderId="141" xfId="57" applyNumberFormat="1" applyFont="1" applyFill="1" applyBorder="1" applyAlignment="1" applyProtection="1">
      <alignment horizontal="center" vertical="center"/>
      <protection locked="0"/>
    </xf>
    <xf numFmtId="1" fontId="34" fillId="0" borderId="13" xfId="57" applyNumberFormat="1" applyFont="1" applyFill="1" applyBorder="1" applyAlignment="1" applyProtection="1">
      <alignment horizontal="center" vertical="center"/>
      <protection locked="0"/>
    </xf>
    <xf numFmtId="1" fontId="34" fillId="0" borderId="28" xfId="57" applyNumberFormat="1" applyFont="1" applyFill="1" applyBorder="1" applyAlignment="1" applyProtection="1">
      <alignment horizontal="center" vertical="center"/>
      <protection locked="0"/>
    </xf>
    <xf numFmtId="0" fontId="27" fillId="24" borderId="142" xfId="57" applyFont="1" applyFill="1" applyBorder="1" applyAlignment="1" applyProtection="1">
      <alignment horizontal="center" textRotation="90" wrapText="1"/>
      <protection/>
    </xf>
    <xf numFmtId="0" fontId="27" fillId="24" borderId="143" xfId="57" applyFont="1" applyFill="1" applyBorder="1" applyAlignment="1" applyProtection="1">
      <alignment horizontal="center" textRotation="90" wrapText="1"/>
      <protection/>
    </xf>
    <xf numFmtId="0" fontId="27" fillId="24" borderId="144" xfId="57" applyFont="1" applyFill="1" applyBorder="1" applyAlignment="1" applyProtection="1">
      <alignment horizontal="center" textRotation="90"/>
      <protection/>
    </xf>
    <xf numFmtId="0" fontId="27" fillId="24" borderId="145" xfId="57" applyFont="1" applyFill="1" applyBorder="1" applyAlignment="1" applyProtection="1">
      <alignment horizontal="center" textRotation="90" wrapText="1"/>
      <protection/>
    </xf>
    <xf numFmtId="0" fontId="27" fillId="24" borderId="146" xfId="57" applyFont="1" applyFill="1" applyBorder="1" applyAlignment="1" applyProtection="1">
      <alignment horizontal="center" textRotation="90" wrapText="1"/>
      <protection/>
    </xf>
    <xf numFmtId="0" fontId="27" fillId="24" borderId="147" xfId="57" applyFont="1" applyFill="1" applyBorder="1" applyAlignment="1" applyProtection="1">
      <alignment horizontal="center" vertical="center"/>
      <protection/>
    </xf>
    <xf numFmtId="0" fontId="22" fillId="0" borderId="0" xfId="57" applyFont="1" applyFill="1" applyAlignment="1" applyProtection="1">
      <alignment horizontal="center" vertical="center"/>
      <protection/>
    </xf>
    <xf numFmtId="0" fontId="22" fillId="0" borderId="0" xfId="57" applyFont="1" applyFill="1" applyAlignment="1" applyProtection="1">
      <alignment horizontal="center" vertical="center"/>
      <protection locked="0"/>
    </xf>
    <xf numFmtId="0" fontId="26" fillId="0" borderId="0" xfId="57" applyFont="1" applyFill="1" applyAlignment="1" applyProtection="1">
      <alignment horizontal="center" vertical="center"/>
      <protection locked="0"/>
    </xf>
    <xf numFmtId="0" fontId="27" fillId="4" borderId="83" xfId="57" applyFont="1" applyFill="1" applyBorder="1" applyAlignment="1" applyProtection="1">
      <alignment horizontal="center"/>
      <protection/>
    </xf>
    <xf numFmtId="0" fontId="27" fillId="4" borderId="148" xfId="57" applyFont="1" applyFill="1" applyBorder="1" applyAlignment="1" applyProtection="1">
      <alignment horizontal="center"/>
      <protection/>
    </xf>
    <xf numFmtId="0" fontId="27" fillId="4" borderId="149" xfId="57" applyFont="1" applyFill="1" applyBorder="1" applyAlignment="1" applyProtection="1">
      <alignment horizontal="center"/>
      <protection/>
    </xf>
    <xf numFmtId="0" fontId="27" fillId="24" borderId="150" xfId="57" applyFont="1" applyFill="1" applyBorder="1" applyAlignment="1" applyProtection="1">
      <alignment horizontal="center" vertical="center"/>
      <protection/>
    </xf>
    <xf numFmtId="0" fontId="27" fillId="24" borderId="151" xfId="57" applyFont="1" applyFill="1" applyBorder="1" applyAlignment="1" applyProtection="1">
      <alignment horizontal="center" vertical="center"/>
      <protection/>
    </xf>
    <xf numFmtId="0" fontId="26" fillId="0" borderId="152" xfId="57" applyFont="1" applyFill="1" applyBorder="1" applyAlignment="1" applyProtection="1">
      <alignment horizontal="center" vertical="center"/>
      <protection/>
    </xf>
    <xf numFmtId="0" fontId="27" fillId="4" borderId="93" xfId="57" applyFont="1" applyFill="1" applyBorder="1" applyAlignment="1" applyProtection="1">
      <alignment horizontal="center"/>
      <protection/>
    </xf>
    <xf numFmtId="0" fontId="27" fillId="4" borderId="34" xfId="57" applyFont="1" applyFill="1" applyBorder="1" applyAlignment="1" applyProtection="1">
      <alignment horizontal="center"/>
      <protection/>
    </xf>
    <xf numFmtId="0" fontId="27" fillId="4" borderId="110" xfId="57" applyFont="1" applyFill="1" applyBorder="1" applyAlignment="1" applyProtection="1">
      <alignment horizontal="center"/>
      <protection/>
    </xf>
    <xf numFmtId="0" fontId="26" fillId="4" borderId="153" xfId="57" applyFont="1" applyFill="1" applyBorder="1" applyAlignment="1" applyProtection="1">
      <alignment horizontal="center" vertical="center"/>
      <protection/>
    </xf>
    <xf numFmtId="0" fontId="26" fillId="4" borderId="82" xfId="57" applyFont="1" applyFill="1" applyBorder="1" applyAlignment="1" applyProtection="1">
      <alignment horizontal="center" vertical="center"/>
      <protection/>
    </xf>
    <xf numFmtId="0" fontId="26" fillId="4" borderId="154" xfId="57" applyFont="1" applyFill="1" applyBorder="1" applyAlignment="1" applyProtection="1">
      <alignment horizontal="center" vertical="center"/>
      <protection/>
    </xf>
    <xf numFmtId="0" fontId="27" fillId="24" borderId="33" xfId="57" applyFont="1" applyFill="1" applyBorder="1" applyAlignment="1" applyProtection="1">
      <alignment horizontal="center" textRotation="90"/>
      <protection/>
    </xf>
    <xf numFmtId="0" fontId="25" fillId="4" borderId="155" xfId="57" applyFont="1" applyFill="1" applyBorder="1" applyAlignment="1" applyProtection="1">
      <alignment horizontal="center" vertical="center" textRotation="90"/>
      <protection/>
    </xf>
    <xf numFmtId="0" fontId="25" fillId="4" borderId="79" xfId="57" applyFont="1" applyFill="1" applyBorder="1" applyAlignment="1" applyProtection="1">
      <alignment horizontal="center" vertical="center" textRotation="90"/>
      <protection/>
    </xf>
    <xf numFmtId="0" fontId="25" fillId="4" borderId="119" xfId="57" applyFont="1" applyFill="1" applyBorder="1" applyAlignment="1" applyProtection="1">
      <alignment horizontal="center" vertical="center" textRotation="90"/>
      <protection/>
    </xf>
    <xf numFmtId="0" fontId="24" fillId="4" borderId="156" xfId="57" applyFont="1" applyFill="1" applyBorder="1" applyAlignment="1" applyProtection="1">
      <alignment horizontal="center" vertical="center" textRotation="90"/>
      <protection/>
    </xf>
    <xf numFmtId="0" fontId="24" fillId="4" borderId="78" xfId="57" applyFont="1" applyFill="1" applyBorder="1" applyAlignment="1" applyProtection="1">
      <alignment horizontal="center" vertical="center" textRotation="90"/>
      <protection/>
    </xf>
    <xf numFmtId="0" fontId="24" fillId="4" borderId="157" xfId="57" applyFont="1" applyFill="1" applyBorder="1" applyAlignment="1" applyProtection="1">
      <alignment horizontal="center" vertical="center" textRotation="90"/>
      <protection/>
    </xf>
    <xf numFmtId="0" fontId="24" fillId="4" borderId="158" xfId="0" applyFont="1" applyFill="1" applyBorder="1" applyAlignment="1">
      <alignment horizontal="center" vertical="center" wrapText="1"/>
    </xf>
    <xf numFmtId="0" fontId="24" fillId="4" borderId="159" xfId="0" applyFont="1" applyFill="1" applyBorder="1" applyAlignment="1">
      <alignment horizontal="center" vertical="center" wrapText="1"/>
    </xf>
    <xf numFmtId="0" fontId="24" fillId="4" borderId="160" xfId="0" applyFont="1" applyFill="1" applyBorder="1" applyAlignment="1">
      <alignment horizontal="center" vertical="center" wrapText="1"/>
    </xf>
    <xf numFmtId="0" fontId="24" fillId="4" borderId="161" xfId="0" applyFont="1" applyFill="1" applyBorder="1" applyAlignment="1">
      <alignment horizontal="center" vertical="center" wrapText="1"/>
    </xf>
    <xf numFmtId="0" fontId="24" fillId="4" borderId="135" xfId="0" applyFont="1" applyFill="1" applyBorder="1" applyAlignment="1">
      <alignment horizontal="center" vertical="center" wrapText="1"/>
    </xf>
    <xf numFmtId="0" fontId="24" fillId="4" borderId="136" xfId="0" applyFont="1" applyFill="1" applyBorder="1" applyAlignment="1">
      <alignment horizontal="center" vertical="center" wrapText="1"/>
    </xf>
    <xf numFmtId="0" fontId="27" fillId="24" borderId="162" xfId="57" applyFont="1" applyFill="1" applyBorder="1" applyAlignment="1" applyProtection="1">
      <alignment horizontal="center" vertical="center"/>
      <protection/>
    </xf>
    <xf numFmtId="0" fontId="27" fillId="4" borderId="163" xfId="57" applyFont="1" applyFill="1" applyBorder="1" applyAlignment="1" applyProtection="1">
      <alignment horizontal="center"/>
      <protection/>
    </xf>
    <xf numFmtId="0" fontId="27" fillId="4" borderId="164" xfId="57" applyFont="1" applyFill="1" applyBorder="1" applyAlignment="1" applyProtection="1">
      <alignment horizontal="center"/>
      <protection/>
    </xf>
    <xf numFmtId="0" fontId="27" fillId="4" borderId="165" xfId="57" applyFont="1" applyFill="1" applyBorder="1" applyAlignment="1" applyProtection="1">
      <alignment horizontal="center"/>
      <protection/>
    </xf>
    <xf numFmtId="0" fontId="24" fillId="4" borderId="166" xfId="57" applyFont="1" applyFill="1" applyBorder="1" applyAlignment="1" applyProtection="1">
      <alignment horizontal="center" vertical="center" wrapText="1"/>
      <protection/>
    </xf>
    <xf numFmtId="0" fontId="24" fillId="4" borderId="167" xfId="57" applyFont="1" applyFill="1" applyBorder="1" applyAlignment="1" applyProtection="1">
      <alignment horizontal="center" vertical="center" wrapText="1"/>
      <protection/>
    </xf>
    <xf numFmtId="0" fontId="24" fillId="4" borderId="168" xfId="57" applyFont="1" applyFill="1" applyBorder="1" applyAlignment="1" applyProtection="1">
      <alignment horizontal="center" vertical="center" wrapText="1"/>
      <protection/>
    </xf>
    <xf numFmtId="0" fontId="27" fillId="24" borderId="169" xfId="57" applyFont="1" applyFill="1" applyBorder="1" applyAlignment="1" applyProtection="1">
      <alignment horizontal="center" vertical="center"/>
      <protection/>
    </xf>
    <xf numFmtId="0" fontId="27" fillId="24" borderId="170" xfId="57" applyFont="1" applyFill="1" applyBorder="1" applyAlignment="1" applyProtection="1">
      <alignment horizontal="center" vertical="center"/>
      <protection/>
    </xf>
    <xf numFmtId="0" fontId="27" fillId="24" borderId="171" xfId="57" applyFont="1" applyFill="1" applyBorder="1" applyAlignment="1" applyProtection="1">
      <alignment horizontal="center" vertical="center"/>
      <protection/>
    </xf>
    <xf numFmtId="0" fontId="27" fillId="24" borderId="172" xfId="57" applyFont="1" applyFill="1" applyBorder="1" applyAlignment="1" applyProtection="1">
      <alignment horizontal="center" textRotation="90" wrapText="1"/>
      <protection/>
    </xf>
    <xf numFmtId="0" fontId="35" fillId="0" borderId="56" xfId="57" applyFont="1" applyFill="1" applyBorder="1" applyAlignment="1" applyProtection="1">
      <alignment horizontal="center" vertical="center"/>
      <protection locked="0"/>
    </xf>
    <xf numFmtId="0" fontId="35" fillId="0" borderId="43" xfId="57" applyFont="1" applyFill="1" applyBorder="1" applyAlignment="1" applyProtection="1">
      <alignment horizontal="center" vertical="center"/>
      <protection locked="0"/>
    </xf>
    <xf numFmtId="0" fontId="35" fillId="0" borderId="140" xfId="57" applyFont="1" applyFill="1" applyBorder="1" applyAlignment="1" applyProtection="1">
      <alignment horizontal="center" vertical="center"/>
      <protection locked="0"/>
    </xf>
    <xf numFmtId="0" fontId="35" fillId="0" borderId="60" xfId="57" applyFont="1" applyFill="1" applyBorder="1" applyAlignment="1" applyProtection="1">
      <alignment horizontal="center" vertical="center"/>
      <protection locked="0"/>
    </xf>
    <xf numFmtId="0" fontId="35" fillId="0" borderId="0" xfId="57" applyFont="1" applyFill="1" applyBorder="1" applyAlignment="1" applyProtection="1">
      <alignment horizontal="center" vertical="center"/>
      <protection locked="0"/>
    </xf>
    <xf numFmtId="0" fontId="35" fillId="0" borderId="125" xfId="57" applyFont="1" applyFill="1" applyBorder="1" applyAlignment="1" applyProtection="1">
      <alignment horizontal="center" vertical="center"/>
      <protection locked="0"/>
    </xf>
    <xf numFmtId="0" fontId="35" fillId="0" borderId="173" xfId="57" applyFont="1" applyFill="1" applyBorder="1" applyAlignment="1" applyProtection="1">
      <alignment horizontal="center" vertical="center"/>
      <protection locked="0"/>
    </xf>
    <xf numFmtId="0" fontId="35" fillId="0" borderId="152" xfId="57" applyFont="1" applyFill="1" applyBorder="1" applyAlignment="1" applyProtection="1">
      <alignment horizontal="center" vertical="center"/>
      <protection locked="0"/>
    </xf>
    <xf numFmtId="0" fontId="35" fillId="0" borderId="174" xfId="57" applyFont="1" applyFill="1" applyBorder="1" applyAlignment="1" applyProtection="1">
      <alignment horizontal="center" vertical="center"/>
      <protection locked="0"/>
    </xf>
    <xf numFmtId="0" fontId="34" fillId="0" borderId="175" xfId="57" applyFont="1" applyFill="1" applyBorder="1" applyAlignment="1" applyProtection="1">
      <alignment horizontal="left" vertical="center" wrapText="1"/>
      <protection locked="0"/>
    </xf>
    <xf numFmtId="0" fontId="34" fillId="0" borderId="176" xfId="57" applyFont="1" applyFill="1" applyBorder="1" applyAlignment="1" applyProtection="1">
      <alignment horizontal="left" vertical="center" wrapText="1"/>
      <protection locked="0"/>
    </xf>
    <xf numFmtId="0" fontId="34" fillId="0" borderId="177" xfId="57" applyFont="1" applyFill="1" applyBorder="1" applyAlignment="1" applyProtection="1">
      <alignment horizontal="left" vertical="center" wrapText="1"/>
      <protection locked="0"/>
    </xf>
    <xf numFmtId="0" fontId="24" fillId="4" borderId="55" xfId="57" applyFont="1" applyFill="1" applyBorder="1" applyAlignment="1" applyProtection="1">
      <alignment horizontal="center" vertical="center" wrapText="1"/>
      <protection/>
    </xf>
    <xf numFmtId="0" fontId="24" fillId="4" borderId="31" xfId="57" applyFont="1" applyFill="1" applyBorder="1" applyAlignment="1" applyProtection="1">
      <alignment horizontal="center" vertical="center" wrapText="1"/>
      <protection/>
    </xf>
    <xf numFmtId="0" fontId="24" fillId="4" borderId="123" xfId="57" applyFont="1" applyFill="1" applyBorder="1" applyAlignment="1" applyProtection="1">
      <alignment horizontal="center" vertical="center" wrapText="1"/>
      <protection/>
    </xf>
    <xf numFmtId="0" fontId="17" fillId="0" borderId="158" xfId="57" applyFill="1" applyBorder="1" applyAlignment="1" applyProtection="1">
      <alignment horizontal="center" vertical="center"/>
      <protection locked="0"/>
    </xf>
    <xf numFmtId="0" fontId="17" fillId="0" borderId="159" xfId="57" applyFill="1" applyBorder="1" applyAlignment="1" applyProtection="1">
      <alignment horizontal="center" vertical="center"/>
      <protection locked="0"/>
    </xf>
    <xf numFmtId="0" fontId="17" fillId="0" borderId="160" xfId="57" applyFill="1" applyBorder="1" applyAlignment="1" applyProtection="1">
      <alignment horizontal="center" vertical="center"/>
      <protection locked="0"/>
    </xf>
    <xf numFmtId="0" fontId="17" fillId="0" borderId="60" xfId="57" applyFill="1" applyBorder="1" applyAlignment="1" applyProtection="1">
      <alignment horizontal="center" vertical="center"/>
      <protection locked="0"/>
    </xf>
    <xf numFmtId="0" fontId="17" fillId="0" borderId="0" xfId="57" applyFill="1" applyBorder="1" applyAlignment="1" applyProtection="1">
      <alignment horizontal="center" vertical="center"/>
      <protection locked="0"/>
    </xf>
    <xf numFmtId="0" fontId="17" fillId="0" borderId="125" xfId="57" applyFill="1" applyBorder="1" applyAlignment="1" applyProtection="1">
      <alignment horizontal="center" vertical="center"/>
      <protection locked="0"/>
    </xf>
    <xf numFmtId="0" fontId="17" fillId="0" borderId="173" xfId="57" applyFill="1" applyBorder="1" applyAlignment="1" applyProtection="1">
      <alignment horizontal="center" vertical="center"/>
      <protection locked="0"/>
    </xf>
    <xf numFmtId="0" fontId="17" fillId="0" borderId="152" xfId="57" applyFill="1" applyBorder="1" applyAlignment="1" applyProtection="1">
      <alignment horizontal="center" vertical="center"/>
      <protection locked="0"/>
    </xf>
    <xf numFmtId="0" fontId="17" fillId="0" borderId="174" xfId="57" applyFill="1" applyBorder="1" applyAlignment="1" applyProtection="1">
      <alignment horizontal="center" vertical="center"/>
      <protection locked="0"/>
    </xf>
    <xf numFmtId="0" fontId="34" fillId="0" borderId="123" xfId="57" applyFont="1" applyFill="1" applyBorder="1" applyAlignment="1" applyProtection="1">
      <alignment horizontal="left" vertical="center" wrapText="1"/>
      <protection locked="0"/>
    </xf>
    <xf numFmtId="1" fontId="24" fillId="4" borderId="178" xfId="57" applyNumberFormat="1" applyFont="1" applyFill="1" applyBorder="1" applyAlignment="1" applyProtection="1">
      <alignment horizontal="center" vertical="center"/>
      <protection/>
    </xf>
    <xf numFmtId="1" fontId="24" fillId="4" borderId="39" xfId="57" applyNumberFormat="1" applyFont="1" applyFill="1" applyBorder="1" applyAlignment="1" applyProtection="1">
      <alignment horizontal="center" vertical="center"/>
      <protection/>
    </xf>
    <xf numFmtId="1" fontId="24" fillId="4" borderId="40" xfId="57" applyNumberFormat="1" applyFont="1" applyFill="1" applyBorder="1" applyAlignment="1" applyProtection="1">
      <alignment horizontal="center" vertical="center"/>
      <protection/>
    </xf>
    <xf numFmtId="0" fontId="34" fillId="4" borderId="179" xfId="57" applyFont="1" applyFill="1" applyBorder="1" applyAlignment="1" applyProtection="1">
      <alignment horizontal="left" vertical="center" wrapText="1"/>
      <protection/>
    </xf>
    <xf numFmtId="0" fontId="34" fillId="4" borderId="180" xfId="57" applyFont="1" applyFill="1" applyBorder="1" applyAlignment="1" applyProtection="1">
      <alignment horizontal="left" vertical="center" wrapText="1"/>
      <protection/>
    </xf>
    <xf numFmtId="0" fontId="34" fillId="4" borderId="181" xfId="57" applyFont="1" applyFill="1" applyBorder="1" applyAlignment="1" applyProtection="1">
      <alignment horizontal="left" vertical="center" wrapText="1"/>
      <protection/>
    </xf>
    <xf numFmtId="1" fontId="34" fillId="0" borderId="182" xfId="57" applyNumberFormat="1" applyFont="1" applyFill="1" applyBorder="1" applyAlignment="1" applyProtection="1">
      <alignment horizontal="center"/>
      <protection locked="0"/>
    </xf>
    <xf numFmtId="1" fontId="34" fillId="0" borderId="180" xfId="57" applyNumberFormat="1" applyFont="1" applyFill="1" applyBorder="1" applyAlignment="1" applyProtection="1">
      <alignment horizontal="center"/>
      <protection locked="0"/>
    </xf>
    <xf numFmtId="1" fontId="34" fillId="0" borderId="181" xfId="57" applyNumberFormat="1" applyFont="1" applyFill="1" applyBorder="1" applyAlignment="1" applyProtection="1">
      <alignment horizontal="center"/>
      <protection locked="0"/>
    </xf>
    <xf numFmtId="1" fontId="34" fillId="0" borderId="32" xfId="57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/>
    </xf>
    <xf numFmtId="1" fontId="34" fillId="0" borderId="44" xfId="57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4" fillId="0" borderId="55" xfId="57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123" xfId="0" applyFont="1" applyFill="1" applyBorder="1" applyAlignment="1" applyProtection="1">
      <alignment horizontal="left" vertical="center" wrapText="1"/>
      <protection locked="0"/>
    </xf>
    <xf numFmtId="0" fontId="24" fillId="0" borderId="55" xfId="57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83" xfId="0" applyFont="1" applyFill="1" applyBorder="1" applyAlignment="1" applyProtection="1">
      <alignment horizontal="center" vertical="center"/>
      <protection locked="0"/>
    </xf>
    <xf numFmtId="0" fontId="0" fillId="0" borderId="184" xfId="0" applyFont="1" applyFill="1" applyBorder="1" applyAlignment="1" applyProtection="1">
      <alignment horizontal="center" vertical="center"/>
      <protection locked="0"/>
    </xf>
    <xf numFmtId="0" fontId="0" fillId="0" borderId="185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/>
      <protection locked="0"/>
    </xf>
    <xf numFmtId="0" fontId="0" fillId="0" borderId="173" xfId="0" applyFill="1" applyBorder="1" applyAlignment="1" applyProtection="1">
      <alignment horizontal="center" vertical="center"/>
      <protection locked="0"/>
    </xf>
    <xf numFmtId="0" fontId="0" fillId="0" borderId="152" xfId="0" applyFill="1" applyBorder="1" applyAlignment="1" applyProtection="1">
      <alignment horizontal="center" vertical="center"/>
      <protection locked="0"/>
    </xf>
    <xf numFmtId="0" fontId="0" fillId="0" borderId="174" xfId="0" applyFill="1" applyBorder="1" applyAlignment="1" applyProtection="1">
      <alignment horizontal="center" vertical="center"/>
      <protection locked="0"/>
    </xf>
    <xf numFmtId="0" fontId="24" fillId="0" borderId="175" xfId="57" applyFont="1" applyFill="1" applyBorder="1" applyAlignment="1" applyProtection="1">
      <alignment horizontal="center" vertical="center" wrapText="1"/>
      <protection locked="0"/>
    </xf>
    <xf numFmtId="0" fontId="0" fillId="0" borderId="176" xfId="0" applyFont="1" applyFill="1" applyBorder="1" applyAlignment="1" applyProtection="1">
      <alignment horizontal="center" vertical="center" wrapText="1"/>
      <protection locked="0"/>
    </xf>
    <xf numFmtId="0" fontId="27" fillId="4" borderId="31" xfId="0" applyFont="1" applyFill="1" applyBorder="1" applyAlignment="1" applyProtection="1">
      <alignment horizontal="center" vertical="center" wrapText="1"/>
      <protection/>
    </xf>
    <xf numFmtId="0" fontId="0" fillId="4" borderId="43" xfId="0" applyFont="1" applyFill="1" applyBorder="1" applyAlignment="1" applyProtection="1">
      <alignment horizontal="center" vertical="center"/>
      <protection/>
    </xf>
    <xf numFmtId="0" fontId="0" fillId="4" borderId="140" xfId="0" applyFont="1" applyFill="1" applyBorder="1" applyAlignment="1" applyProtection="1">
      <alignment horizontal="center" vertical="center"/>
      <protection/>
    </xf>
    <xf numFmtId="0" fontId="24" fillId="4" borderId="173" xfId="57" applyFont="1" applyFill="1" applyBorder="1" applyAlignment="1" applyProtection="1">
      <alignment horizontal="center" vertical="center" wrapText="1"/>
      <protection/>
    </xf>
    <xf numFmtId="0" fontId="27" fillId="4" borderId="152" xfId="0" applyFont="1" applyFill="1" applyBorder="1" applyAlignment="1" applyProtection="1">
      <alignment horizontal="center" vertical="center" wrapText="1"/>
      <protection/>
    </xf>
    <xf numFmtId="0" fontId="0" fillId="4" borderId="152" xfId="0" applyFont="1" applyFill="1" applyBorder="1" applyAlignment="1" applyProtection="1">
      <alignment horizontal="center" vertical="center"/>
      <protection/>
    </xf>
    <xf numFmtId="0" fontId="0" fillId="4" borderId="174" xfId="0" applyFont="1" applyFill="1" applyBorder="1" applyAlignment="1" applyProtection="1">
      <alignment horizontal="center" vertical="center"/>
      <protection/>
    </xf>
    <xf numFmtId="0" fontId="0" fillId="0" borderId="158" xfId="57" applyFont="1" applyFill="1" applyBorder="1" applyAlignment="1" applyProtection="1">
      <alignment horizontal="center" vertical="center"/>
      <protection locked="0"/>
    </xf>
    <xf numFmtId="0" fontId="0" fillId="0" borderId="159" xfId="57" applyFont="1" applyFill="1" applyBorder="1" applyAlignment="1" applyProtection="1">
      <alignment horizontal="center" vertical="center"/>
      <protection locked="0"/>
    </xf>
    <xf numFmtId="0" fontId="0" fillId="0" borderId="160" xfId="57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4" borderId="60" xfId="57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7" fillId="24" borderId="186" xfId="57" applyFont="1" applyFill="1" applyBorder="1" applyAlignment="1" applyProtection="1">
      <alignment horizontal="center" textRotation="90" wrapText="1"/>
      <protection/>
    </xf>
    <xf numFmtId="0" fontId="24" fillId="4" borderId="167" xfId="0" applyFont="1" applyFill="1" applyBorder="1" applyAlignment="1" applyProtection="1">
      <alignment horizontal="center" vertical="center"/>
      <protection/>
    </xf>
    <xf numFmtId="0" fontId="24" fillId="4" borderId="168" xfId="0" applyFont="1" applyFill="1" applyBorder="1" applyAlignment="1" applyProtection="1">
      <alignment horizontal="center" vertical="center"/>
      <protection/>
    </xf>
    <xf numFmtId="0" fontId="27" fillId="4" borderId="65" xfId="57" applyFont="1" applyFill="1" applyBorder="1" applyAlignment="1" applyProtection="1">
      <alignment horizontal="center" vertical="center"/>
      <protection/>
    </xf>
    <xf numFmtId="0" fontId="27" fillId="4" borderId="12" xfId="57" applyFont="1" applyFill="1" applyBorder="1" applyAlignment="1" applyProtection="1">
      <alignment horizontal="center" vertical="center"/>
      <protection/>
    </xf>
    <xf numFmtId="0" fontId="27" fillId="4" borderId="66" xfId="57" applyFont="1" applyFill="1" applyBorder="1" applyAlignment="1" applyProtection="1">
      <alignment horizontal="center" vertical="center"/>
      <protection/>
    </xf>
    <xf numFmtId="0" fontId="27" fillId="24" borderId="187" xfId="57" applyFont="1" applyFill="1" applyBorder="1" applyAlignment="1" applyProtection="1">
      <alignment horizontal="center" vertical="center"/>
      <protection/>
    </xf>
    <xf numFmtId="0" fontId="27" fillId="24" borderId="188" xfId="57" applyFont="1" applyFill="1" applyBorder="1" applyAlignment="1" applyProtection="1">
      <alignment horizontal="center" vertical="center"/>
      <protection/>
    </xf>
    <xf numFmtId="0" fontId="27" fillId="24" borderId="189" xfId="57" applyFont="1" applyFill="1" applyBorder="1" applyAlignment="1" applyProtection="1">
      <alignment horizontal="center" vertical="center"/>
      <protection/>
    </xf>
    <xf numFmtId="0" fontId="26" fillId="0" borderId="152" xfId="0" applyFont="1" applyFill="1" applyBorder="1" applyAlignment="1" applyProtection="1">
      <alignment horizontal="center" vertical="center"/>
      <protection/>
    </xf>
    <xf numFmtId="0" fontId="27" fillId="4" borderId="38" xfId="57" applyFont="1" applyFill="1" applyBorder="1" applyAlignment="1" applyProtection="1">
      <alignment horizontal="center" vertical="center"/>
      <protection/>
    </xf>
    <xf numFmtId="0" fontId="27" fillId="4" borderId="74" xfId="57" applyFont="1" applyFill="1" applyBorder="1" applyAlignment="1" applyProtection="1">
      <alignment horizontal="center" vertical="center"/>
      <protection/>
    </xf>
    <xf numFmtId="0" fontId="27" fillId="24" borderId="10" xfId="57" applyFont="1" applyFill="1" applyBorder="1" applyAlignment="1" applyProtection="1">
      <alignment horizontal="center" textRotation="90"/>
      <protection/>
    </xf>
    <xf numFmtId="0" fontId="27" fillId="24" borderId="190" xfId="57" applyFont="1" applyFill="1" applyBorder="1" applyAlignment="1" applyProtection="1">
      <alignment horizontal="center" textRotation="90" wrapText="1"/>
      <protection/>
    </xf>
    <xf numFmtId="0" fontId="38" fillId="0" borderId="0" xfId="57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26" fillId="0" borderId="0" xfId="57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24" borderId="191" xfId="57" applyFont="1" applyFill="1" applyBorder="1" applyAlignment="1" applyProtection="1">
      <alignment horizontal="center" textRotation="90" wrapText="1"/>
      <protection/>
    </xf>
    <xf numFmtId="0" fontId="24" fillId="4" borderId="192" xfId="57" applyFont="1" applyFill="1" applyBorder="1" applyAlignment="1" applyProtection="1">
      <alignment horizontal="center" vertical="center" wrapText="1"/>
      <protection/>
    </xf>
    <xf numFmtId="0" fontId="0" fillId="4" borderId="167" xfId="0" applyFill="1" applyBorder="1" applyAlignment="1" applyProtection="1">
      <alignment horizontal="center" vertical="center" wrapText="1"/>
      <protection/>
    </xf>
    <xf numFmtId="0" fontId="0" fillId="4" borderId="168" xfId="0" applyFill="1" applyBorder="1" applyAlignment="1" applyProtection="1">
      <alignment horizontal="center" vertical="center" wrapText="1"/>
      <protection/>
    </xf>
    <xf numFmtId="0" fontId="26" fillId="4" borderId="193" xfId="57" applyFont="1" applyFill="1" applyBorder="1" applyAlignment="1" applyProtection="1">
      <alignment horizontal="center" vertical="center"/>
      <protection/>
    </xf>
    <xf numFmtId="0" fontId="26" fillId="4" borderId="194" xfId="57" applyFont="1" applyFill="1" applyBorder="1" applyAlignment="1" applyProtection="1">
      <alignment horizontal="center" vertical="center"/>
      <protection/>
    </xf>
    <xf numFmtId="0" fontId="0" fillId="4" borderId="134" xfId="0" applyFill="1" applyBorder="1" applyAlignment="1" applyProtection="1">
      <alignment horizontal="center" vertical="center"/>
      <protection/>
    </xf>
    <xf numFmtId="1" fontId="34" fillId="0" borderId="93" xfId="57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95" xfId="0" applyFont="1" applyFill="1" applyBorder="1" applyAlignment="1">
      <alignment horizontal="center" vertical="center"/>
    </xf>
    <xf numFmtId="0" fontId="24" fillId="4" borderId="196" xfId="57" applyFont="1" applyFill="1" applyBorder="1" applyAlignment="1" applyProtection="1">
      <alignment horizontal="center" vertical="center" textRotation="90"/>
      <protection/>
    </xf>
    <xf numFmtId="0" fontId="24" fillId="4" borderId="197" xfId="57" applyFont="1" applyFill="1" applyBorder="1" applyAlignment="1" applyProtection="1">
      <alignment horizontal="center" vertical="center" textRotation="90"/>
      <protection/>
    </xf>
    <xf numFmtId="0" fontId="24" fillId="4" borderId="198" xfId="57" applyFont="1" applyFill="1" applyBorder="1" applyAlignment="1" applyProtection="1">
      <alignment horizontal="center" vertical="center" textRotation="90"/>
      <protection/>
    </xf>
    <xf numFmtId="1" fontId="30" fillId="0" borderId="32" xfId="57" applyNumberFormat="1" applyFont="1" applyFill="1" applyBorder="1" applyAlignment="1" applyProtection="1">
      <alignment horizontal="center" vertical="center" shrinkToFit="1"/>
      <protection/>
    </xf>
    <xf numFmtId="1" fontId="30" fillId="0" borderId="31" xfId="57" applyNumberFormat="1" applyFont="1" applyFill="1" applyBorder="1" applyAlignment="1" applyProtection="1">
      <alignment horizontal="center" vertical="center" shrinkToFit="1"/>
      <protection/>
    </xf>
    <xf numFmtId="1" fontId="30" fillId="0" borderId="123" xfId="57" applyNumberFormat="1" applyFont="1" applyFill="1" applyBorder="1" applyAlignment="1" applyProtection="1">
      <alignment horizontal="center" vertical="center" shrinkToFit="1"/>
      <protection/>
    </xf>
    <xf numFmtId="1" fontId="34" fillId="0" borderId="141" xfId="57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 shrinkToFit="1"/>
    </xf>
    <xf numFmtId="0" fontId="25" fillId="4" borderId="193" xfId="57" applyFont="1" applyFill="1" applyBorder="1" applyAlignment="1" applyProtection="1">
      <alignment horizontal="center" vertical="center" textRotation="90"/>
      <protection/>
    </xf>
    <xf numFmtId="0" fontId="25" fillId="4" borderId="194" xfId="57" applyFont="1" applyFill="1" applyBorder="1" applyAlignment="1" applyProtection="1">
      <alignment horizontal="center" vertical="center" textRotation="90"/>
      <protection/>
    </xf>
    <xf numFmtId="0" fontId="25" fillId="4" borderId="134" xfId="57" applyFont="1" applyFill="1" applyBorder="1" applyAlignment="1" applyProtection="1">
      <alignment horizontal="center" vertical="center" textRotation="90"/>
      <protection/>
    </xf>
    <xf numFmtId="1" fontId="34" fillId="0" borderId="34" xfId="57" applyNumberFormat="1" applyFont="1" applyFill="1" applyBorder="1" applyAlignment="1" applyProtection="1">
      <alignment horizontal="center" vertical="center" shrinkToFit="1"/>
      <protection/>
    </xf>
    <xf numFmtId="0" fontId="27" fillId="4" borderId="38" xfId="58" applyFont="1" applyFill="1" applyBorder="1" applyAlignment="1" applyProtection="1">
      <alignment horizontal="center" vertical="center"/>
      <protection/>
    </xf>
    <xf numFmtId="0" fontId="27" fillId="4" borderId="12" xfId="58" applyFont="1" applyFill="1" applyBorder="1" applyAlignment="1" applyProtection="1">
      <alignment horizontal="center" vertical="center"/>
      <protection/>
    </xf>
    <xf numFmtId="0" fontId="27" fillId="4" borderId="74" xfId="58" applyFont="1" applyFill="1" applyBorder="1" applyAlignment="1" applyProtection="1">
      <alignment horizontal="center" vertical="center"/>
      <protection/>
    </xf>
    <xf numFmtId="0" fontId="0" fillId="0" borderId="183" xfId="56" applyFont="1" applyFill="1" applyBorder="1" applyAlignment="1" applyProtection="1">
      <alignment horizontal="center" vertical="center"/>
      <protection locked="0"/>
    </xf>
    <xf numFmtId="0" fontId="0" fillId="0" borderId="184" xfId="56" applyFont="1" applyFill="1" applyBorder="1" applyAlignment="1" applyProtection="1">
      <alignment horizontal="center" vertical="center"/>
      <protection locked="0"/>
    </xf>
    <xf numFmtId="0" fontId="0" fillId="0" borderId="185" xfId="56" applyFill="1" applyBorder="1" applyAlignment="1" applyProtection="1">
      <alignment horizontal="center" vertical="center"/>
      <protection locked="0"/>
    </xf>
    <xf numFmtId="0" fontId="0" fillId="0" borderId="60" xfId="56" applyFill="1" applyBorder="1" applyAlignment="1" applyProtection="1">
      <alignment horizontal="center" vertical="center"/>
      <protection locked="0"/>
    </xf>
    <xf numFmtId="0" fontId="0" fillId="0" borderId="0" xfId="56" applyFill="1" applyBorder="1" applyAlignment="1" applyProtection="1">
      <alignment horizontal="center" vertical="center"/>
      <protection locked="0"/>
    </xf>
    <xf numFmtId="0" fontId="0" fillId="0" borderId="125" xfId="56" applyFill="1" applyBorder="1" applyAlignment="1" applyProtection="1">
      <alignment horizontal="center" vertical="center"/>
      <protection locked="0"/>
    </xf>
    <xf numFmtId="0" fontId="0" fillId="0" borderId="173" xfId="56" applyFill="1" applyBorder="1" applyAlignment="1" applyProtection="1">
      <alignment horizontal="center" vertical="center"/>
      <protection locked="0"/>
    </xf>
    <xf numFmtId="0" fontId="0" fillId="0" borderId="152" xfId="56" applyFill="1" applyBorder="1" applyAlignment="1" applyProtection="1">
      <alignment horizontal="center" vertical="center"/>
      <protection locked="0"/>
    </xf>
    <xf numFmtId="0" fontId="0" fillId="0" borderId="174" xfId="56" applyFill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center" vertical="center"/>
      <protection/>
    </xf>
    <xf numFmtId="0" fontId="27" fillId="0" borderId="0" xfId="56" applyFont="1" applyFill="1" applyAlignment="1" applyProtection="1">
      <alignment horizontal="center" vertical="center"/>
      <protection/>
    </xf>
    <xf numFmtId="0" fontId="22" fillId="0" borderId="0" xfId="58" applyFont="1" applyFill="1" applyAlignment="1" applyProtection="1">
      <alignment horizontal="center" vertical="center"/>
      <protection locked="0"/>
    </xf>
    <xf numFmtId="0" fontId="24" fillId="4" borderId="60" xfId="58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27" fillId="24" borderId="186" xfId="58" applyFont="1" applyFill="1" applyBorder="1" applyAlignment="1" applyProtection="1">
      <alignment horizontal="center" textRotation="90" wrapText="1"/>
      <protection/>
    </xf>
    <xf numFmtId="0" fontId="24" fillId="4" borderId="167" xfId="56" applyFont="1" applyFill="1" applyBorder="1" applyAlignment="1" applyProtection="1">
      <alignment horizontal="center" vertical="center"/>
      <protection/>
    </xf>
    <xf numFmtId="0" fontId="24" fillId="4" borderId="168" xfId="56" applyFont="1" applyFill="1" applyBorder="1" applyAlignment="1" applyProtection="1">
      <alignment horizontal="center" vertical="center"/>
      <protection/>
    </xf>
    <xf numFmtId="0" fontId="27" fillId="24" borderId="190" xfId="58" applyFont="1" applyFill="1" applyBorder="1" applyAlignment="1" applyProtection="1">
      <alignment horizontal="center" textRotation="90" wrapText="1"/>
      <protection/>
    </xf>
    <xf numFmtId="0" fontId="26" fillId="0" borderId="152" xfId="58" applyFont="1" applyFill="1" applyBorder="1" applyAlignment="1" applyProtection="1">
      <alignment horizontal="center" vertical="center"/>
      <protection/>
    </xf>
    <xf numFmtId="0" fontId="26" fillId="0" borderId="152" xfId="56" applyFont="1" applyFill="1" applyBorder="1" applyAlignment="1" applyProtection="1">
      <alignment horizontal="center" vertical="center"/>
      <protection/>
    </xf>
    <xf numFmtId="0" fontId="27" fillId="24" borderId="10" xfId="58" applyFont="1" applyFill="1" applyBorder="1" applyAlignment="1" applyProtection="1">
      <alignment horizontal="center" textRotation="90"/>
      <protection/>
    </xf>
    <xf numFmtId="0" fontId="27" fillId="24" borderId="188" xfId="58" applyFont="1" applyFill="1" applyBorder="1" applyAlignment="1" applyProtection="1">
      <alignment horizontal="center" vertical="center"/>
      <protection/>
    </xf>
    <xf numFmtId="0" fontId="24" fillId="0" borderId="55" xfId="58" applyFont="1" applyFill="1" applyBorder="1" applyAlignment="1" applyProtection="1">
      <alignment horizontal="center" vertical="center" wrapText="1"/>
      <protection locked="0"/>
    </xf>
    <xf numFmtId="0" fontId="0" fillId="0" borderId="31" xfId="56" applyFont="1" applyFill="1" applyBorder="1" applyAlignment="1" applyProtection="1">
      <alignment horizontal="center" vertical="center" wrapText="1"/>
      <protection locked="0"/>
    </xf>
    <xf numFmtId="0" fontId="24" fillId="0" borderId="175" xfId="58" applyFont="1" applyFill="1" applyBorder="1" applyAlignment="1" applyProtection="1">
      <alignment horizontal="center" vertical="center" wrapText="1"/>
      <protection locked="0"/>
    </xf>
    <xf numFmtId="0" fontId="0" fillId="0" borderId="176" xfId="56" applyFont="1" applyFill="1" applyBorder="1" applyAlignment="1" applyProtection="1">
      <alignment horizontal="center" vertical="center" wrapText="1"/>
      <protection locked="0"/>
    </xf>
    <xf numFmtId="0" fontId="27" fillId="24" borderId="187" xfId="58" applyFont="1" applyFill="1" applyBorder="1" applyAlignment="1" applyProtection="1">
      <alignment horizontal="center" vertical="center"/>
      <protection/>
    </xf>
    <xf numFmtId="0" fontId="0" fillId="0" borderId="158" xfId="58" applyFont="1" applyFill="1" applyBorder="1" applyAlignment="1" applyProtection="1">
      <alignment horizontal="center" vertical="center"/>
      <protection locked="0"/>
    </xf>
    <xf numFmtId="0" fontId="0" fillId="0" borderId="159" xfId="58" applyFont="1" applyFill="1" applyBorder="1" applyAlignment="1" applyProtection="1">
      <alignment horizontal="center" vertical="center"/>
      <protection locked="0"/>
    </xf>
    <xf numFmtId="0" fontId="0" fillId="0" borderId="160" xfId="58" applyFont="1" applyFill="1" applyBorder="1" applyAlignment="1" applyProtection="1">
      <alignment horizontal="center" vertical="center"/>
      <protection locked="0"/>
    </xf>
    <xf numFmtId="1" fontId="34" fillId="0" borderId="93" xfId="58" applyNumberFormat="1" applyFont="1" applyFill="1" applyBorder="1" applyAlignment="1" applyProtection="1">
      <alignment horizontal="center" vertical="center" shrinkToFit="1"/>
      <protection/>
    </xf>
    <xf numFmtId="0" fontId="0" fillId="0" borderId="34" xfId="56" applyFont="1" applyFill="1" applyBorder="1" applyAlignment="1">
      <alignment horizontal="center" vertical="center" shrinkToFit="1"/>
      <protection/>
    </xf>
    <xf numFmtId="0" fontId="0" fillId="0" borderId="195" xfId="56" applyFont="1" applyFill="1" applyBorder="1" applyAlignment="1">
      <alignment horizontal="center" vertical="center"/>
      <protection/>
    </xf>
    <xf numFmtId="0" fontId="27" fillId="24" borderId="189" xfId="58" applyFont="1" applyFill="1" applyBorder="1" applyAlignment="1" applyProtection="1">
      <alignment horizontal="center" vertical="center"/>
      <protection/>
    </xf>
    <xf numFmtId="1" fontId="34" fillId="0" borderId="141" xfId="58" applyNumberFormat="1" applyFont="1" applyFill="1" applyBorder="1" applyAlignment="1" applyProtection="1">
      <alignment horizontal="center" vertical="center" shrinkToFit="1"/>
      <protection/>
    </xf>
    <xf numFmtId="0" fontId="0" fillId="0" borderId="13" xfId="56" applyFont="1" applyFill="1" applyBorder="1" applyAlignment="1">
      <alignment horizontal="center" vertical="center" shrinkToFit="1"/>
      <protection/>
    </xf>
    <xf numFmtId="0" fontId="27" fillId="4" borderId="65" xfId="58" applyFont="1" applyFill="1" applyBorder="1" applyAlignment="1" applyProtection="1">
      <alignment horizontal="center" vertical="center"/>
      <protection/>
    </xf>
    <xf numFmtId="0" fontId="27" fillId="4" borderId="66" xfId="58" applyFont="1" applyFill="1" applyBorder="1" applyAlignment="1" applyProtection="1">
      <alignment horizontal="center" vertical="center"/>
      <protection/>
    </xf>
    <xf numFmtId="1" fontId="24" fillId="4" borderId="178" xfId="58" applyNumberFormat="1" applyFont="1" applyFill="1" applyBorder="1" applyAlignment="1" applyProtection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24" fillId="4" borderId="55" xfId="58" applyFont="1" applyFill="1" applyBorder="1" applyAlignment="1" applyProtection="1">
      <alignment horizontal="center" vertical="center" wrapText="1"/>
      <protection/>
    </xf>
    <xf numFmtId="0" fontId="27" fillId="4" borderId="31" xfId="56" applyFont="1" applyFill="1" applyBorder="1" applyAlignment="1" applyProtection="1">
      <alignment horizontal="center" vertical="center" wrapText="1"/>
      <protection/>
    </xf>
    <xf numFmtId="0" fontId="0" fillId="4" borderId="43" xfId="56" applyFont="1" applyFill="1" applyBorder="1" applyAlignment="1" applyProtection="1">
      <alignment horizontal="center" vertical="center"/>
      <protection/>
    </xf>
    <xf numFmtId="0" fontId="0" fillId="4" borderId="140" xfId="56" applyFont="1" applyFill="1" applyBorder="1" applyAlignment="1" applyProtection="1">
      <alignment horizontal="center" vertical="center"/>
      <protection/>
    </xf>
    <xf numFmtId="0" fontId="24" fillId="4" borderId="173" xfId="58" applyFont="1" applyFill="1" applyBorder="1" applyAlignment="1" applyProtection="1">
      <alignment horizontal="center" vertical="center" wrapText="1"/>
      <protection/>
    </xf>
    <xf numFmtId="0" fontId="27" fillId="4" borderId="152" xfId="56" applyFont="1" applyFill="1" applyBorder="1" applyAlignment="1" applyProtection="1">
      <alignment horizontal="center" vertical="center" wrapText="1"/>
      <protection/>
    </xf>
    <xf numFmtId="0" fontId="0" fillId="4" borderId="152" xfId="56" applyFont="1" applyFill="1" applyBorder="1" applyAlignment="1" applyProtection="1">
      <alignment horizontal="center" vertical="center"/>
      <protection/>
    </xf>
    <xf numFmtId="0" fontId="0" fillId="4" borderId="174" xfId="56" applyFont="1" applyFill="1" applyBorder="1" applyAlignment="1" applyProtection="1">
      <alignment horizontal="center" vertical="center"/>
      <protection/>
    </xf>
    <xf numFmtId="1" fontId="34" fillId="0" borderId="44" xfId="58" applyNumberFormat="1" applyFont="1" applyFill="1" applyBorder="1" applyAlignment="1" applyProtection="1">
      <alignment horizontal="center" vertical="center" shrinkToFit="1"/>
      <protection/>
    </xf>
    <xf numFmtId="0" fontId="0" fillId="0" borderId="43" xfId="56" applyBorder="1" applyAlignment="1">
      <alignment horizontal="center" vertical="center"/>
      <protection/>
    </xf>
    <xf numFmtId="0" fontId="0" fillId="0" borderId="140" xfId="56" applyBorder="1" applyAlignment="1">
      <alignment horizontal="center" vertical="center"/>
      <protection/>
    </xf>
    <xf numFmtId="0" fontId="0" fillId="0" borderId="141" xfId="56" applyBorder="1" applyAlignment="1">
      <alignment horizontal="center" vertical="center"/>
      <protection/>
    </xf>
    <xf numFmtId="0" fontId="0" fillId="0" borderId="13" xfId="56" applyBorder="1" applyAlignment="1">
      <alignment horizontal="center" vertical="center"/>
      <protection/>
    </xf>
    <xf numFmtId="0" fontId="0" fillId="0" borderId="28" xfId="56" applyBorder="1" applyAlignment="1">
      <alignment horizontal="center" vertical="center"/>
      <protection/>
    </xf>
    <xf numFmtId="1" fontId="34" fillId="0" borderId="32" xfId="58" applyNumberFormat="1" applyFont="1" applyFill="1" applyBorder="1" applyAlignment="1" applyProtection="1">
      <alignment horizontal="center" vertical="center" shrinkToFit="1"/>
      <protection/>
    </xf>
    <xf numFmtId="0" fontId="0" fillId="0" borderId="31" xfId="56" applyFont="1" applyFill="1" applyBorder="1" applyAlignment="1">
      <alignment horizontal="center" vertical="center" shrinkToFit="1"/>
      <protection/>
    </xf>
    <xf numFmtId="0" fontId="0" fillId="0" borderId="123" xfId="56" applyFont="1" applyFill="1" applyBorder="1" applyAlignment="1">
      <alignment horizontal="center" vertical="center"/>
      <protection/>
    </xf>
    <xf numFmtId="0" fontId="38" fillId="0" borderId="0" xfId="58" applyFont="1" applyFill="1" applyAlignment="1" applyProtection="1">
      <alignment horizontal="center" vertical="center"/>
      <protection locked="0"/>
    </xf>
    <xf numFmtId="0" fontId="38" fillId="0" borderId="0" xfId="56" applyFont="1" applyFill="1" applyAlignment="1" applyProtection="1">
      <alignment horizontal="center" vertical="center"/>
      <protection locked="0"/>
    </xf>
    <xf numFmtId="0" fontId="26" fillId="0" borderId="0" xfId="58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7" fillId="24" borderId="191" xfId="58" applyFont="1" applyFill="1" applyBorder="1" applyAlignment="1" applyProtection="1">
      <alignment horizontal="center" textRotation="90" wrapText="1"/>
      <protection/>
    </xf>
    <xf numFmtId="0" fontId="24" fillId="4" borderId="192" xfId="58" applyFont="1" applyFill="1" applyBorder="1" applyAlignment="1" applyProtection="1">
      <alignment horizontal="center" vertical="center" wrapText="1"/>
      <protection/>
    </xf>
    <xf numFmtId="0" fontId="0" fillId="4" borderId="167" xfId="56" applyFill="1" applyBorder="1" applyAlignment="1" applyProtection="1">
      <alignment horizontal="center" vertical="center" wrapText="1"/>
      <protection/>
    </xf>
    <xf numFmtId="0" fontId="0" fillId="4" borderId="168" xfId="56" applyFill="1" applyBorder="1" applyAlignment="1" applyProtection="1">
      <alignment horizontal="center" vertical="center" wrapText="1"/>
      <protection/>
    </xf>
    <xf numFmtId="0" fontId="26" fillId="4" borderId="193" xfId="58" applyFont="1" applyFill="1" applyBorder="1" applyAlignment="1" applyProtection="1">
      <alignment horizontal="center" vertical="center"/>
      <protection/>
    </xf>
    <xf numFmtId="0" fontId="26" fillId="4" borderId="194" xfId="58" applyFont="1" applyFill="1" applyBorder="1" applyAlignment="1" applyProtection="1">
      <alignment horizontal="center" vertical="center"/>
      <protection/>
    </xf>
    <xf numFmtId="0" fontId="0" fillId="4" borderId="134" xfId="56" applyFill="1" applyBorder="1" applyAlignment="1" applyProtection="1">
      <alignment horizontal="center" vertical="center"/>
      <protection/>
    </xf>
    <xf numFmtId="0" fontId="24" fillId="4" borderId="196" xfId="58" applyFont="1" applyFill="1" applyBorder="1" applyAlignment="1" applyProtection="1">
      <alignment horizontal="center" vertical="center" textRotation="90"/>
      <protection/>
    </xf>
    <xf numFmtId="0" fontId="24" fillId="4" borderId="197" xfId="58" applyFont="1" applyFill="1" applyBorder="1" applyAlignment="1" applyProtection="1">
      <alignment horizontal="center" vertical="center" textRotation="90"/>
      <protection/>
    </xf>
    <xf numFmtId="0" fontId="24" fillId="4" borderId="198" xfId="58" applyFont="1" applyFill="1" applyBorder="1" applyAlignment="1" applyProtection="1">
      <alignment horizontal="center" vertical="center" textRotation="90"/>
      <protection/>
    </xf>
    <xf numFmtId="0" fontId="25" fillId="4" borderId="193" xfId="58" applyFont="1" applyFill="1" applyBorder="1" applyAlignment="1" applyProtection="1">
      <alignment horizontal="center" vertical="center" textRotation="90"/>
      <protection/>
    </xf>
    <xf numFmtId="0" fontId="25" fillId="4" borderId="194" xfId="58" applyFont="1" applyFill="1" applyBorder="1" applyAlignment="1" applyProtection="1">
      <alignment horizontal="center" vertical="center" textRotation="90"/>
      <protection/>
    </xf>
    <xf numFmtId="0" fontId="25" fillId="4" borderId="134" xfId="58" applyFont="1" applyFill="1" applyBorder="1" applyAlignment="1" applyProtection="1">
      <alignment horizontal="center" vertical="center" textRotation="90"/>
      <protection/>
    </xf>
    <xf numFmtId="1" fontId="34" fillId="0" borderId="31" xfId="57" applyNumberFormat="1" applyFont="1" applyFill="1" applyBorder="1" applyAlignment="1" applyProtection="1">
      <alignment horizontal="center" vertical="center" shrinkToFit="1"/>
      <protection/>
    </xf>
    <xf numFmtId="1" fontId="34" fillId="0" borderId="123" xfId="57" applyNumberFormat="1" applyFont="1" applyFill="1" applyBorder="1" applyAlignment="1" applyProtection="1">
      <alignment horizontal="center" vertical="center" shrinkToFit="1"/>
      <protection/>
    </xf>
    <xf numFmtId="0" fontId="24" fillId="0" borderId="55" xfId="57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123" xfId="0" applyFont="1" applyFill="1" applyBorder="1" applyAlignment="1" applyProtection="1">
      <alignment horizontal="left" vertical="top" wrapText="1"/>
      <protection locked="0"/>
    </xf>
    <xf numFmtId="0" fontId="0" fillId="0" borderId="132" xfId="0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34" fillId="0" borderId="31" xfId="0" applyFont="1" applyFill="1" applyBorder="1" applyAlignment="1">
      <alignment/>
    </xf>
    <xf numFmtId="0" fontId="34" fillId="0" borderId="123" xfId="0" applyFont="1" applyFill="1" applyBorder="1" applyAlignment="1">
      <alignment/>
    </xf>
    <xf numFmtId="0" fontId="34" fillId="0" borderId="93" xfId="57" applyFont="1" applyFill="1" applyBorder="1" applyAlignment="1">
      <alignment horizontal="center" vertical="center"/>
      <protection/>
    </xf>
    <xf numFmtId="0" fontId="3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5" xfId="0" applyFill="1" applyBorder="1" applyAlignment="1">
      <alignment horizontal="center" vertical="center"/>
    </xf>
    <xf numFmtId="0" fontId="34" fillId="4" borderId="199" xfId="57" applyFont="1" applyFill="1" applyBorder="1" applyAlignment="1" applyProtection="1">
      <alignment horizontal="left" vertical="center" wrapText="1"/>
      <protection/>
    </xf>
    <xf numFmtId="0" fontId="0" fillId="4" borderId="200" xfId="0" applyFont="1" applyFill="1" applyBorder="1" applyAlignment="1" applyProtection="1">
      <alignment horizontal="left" vertical="center" wrapText="1"/>
      <protection/>
    </xf>
    <xf numFmtId="0" fontId="0" fillId="4" borderId="182" xfId="0" applyFont="1" applyFill="1" applyBorder="1" applyAlignment="1" applyProtection="1">
      <alignment horizontal="left" vertical="center" wrapText="1"/>
      <protection/>
    </xf>
    <xf numFmtId="0" fontId="27" fillId="4" borderId="38" xfId="57" applyFont="1" applyFill="1" applyBorder="1" applyAlignment="1" applyProtection="1">
      <alignment horizontal="center"/>
      <protection/>
    </xf>
    <xf numFmtId="0" fontId="27" fillId="4" borderId="12" xfId="57" applyFont="1" applyFill="1" applyBorder="1" applyAlignment="1" applyProtection="1">
      <alignment horizontal="center"/>
      <protection/>
    </xf>
    <xf numFmtId="0" fontId="27" fillId="4" borderId="64" xfId="57" applyFont="1" applyFill="1" applyBorder="1" applyAlignment="1" applyProtection="1">
      <alignment horizontal="center"/>
      <protection/>
    </xf>
    <xf numFmtId="0" fontId="27" fillId="4" borderId="73" xfId="57" applyFont="1" applyFill="1" applyBorder="1" applyAlignment="1" applyProtection="1">
      <alignment horizontal="center"/>
      <protection/>
    </xf>
    <xf numFmtId="0" fontId="27" fillId="4" borderId="74" xfId="57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6" fillId="0" borderId="0" xfId="57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4" fillId="4" borderId="158" xfId="57" applyFont="1" applyFill="1" applyBorder="1" applyAlignment="1" applyProtection="1">
      <alignment horizontal="center" vertical="center" textRotation="90"/>
      <protection/>
    </xf>
    <xf numFmtId="0" fontId="24" fillId="4" borderId="60" xfId="57" applyFont="1" applyFill="1" applyBorder="1" applyAlignment="1" applyProtection="1">
      <alignment horizontal="center" vertical="center" textRotation="90"/>
      <protection/>
    </xf>
    <xf numFmtId="0" fontId="24" fillId="4" borderId="161" xfId="57" applyFont="1" applyFill="1" applyBorder="1" applyAlignment="1" applyProtection="1">
      <alignment horizontal="center" vertical="center" textRotation="90"/>
      <protection/>
    </xf>
    <xf numFmtId="0" fontId="26" fillId="4" borderId="159" xfId="57" applyFont="1" applyFill="1" applyBorder="1" applyAlignment="1" applyProtection="1">
      <alignment horizontal="center" vertical="center"/>
      <protection/>
    </xf>
    <xf numFmtId="0" fontId="26" fillId="4" borderId="0" xfId="57" applyFont="1" applyFill="1" applyBorder="1" applyAlignment="1" applyProtection="1">
      <alignment horizontal="center" vertical="center"/>
      <protection/>
    </xf>
    <xf numFmtId="0" fontId="0" fillId="4" borderId="135" xfId="0" applyFill="1" applyBorder="1" applyAlignment="1" applyProtection="1">
      <alignment horizontal="center" vertical="center"/>
      <protection/>
    </xf>
    <xf numFmtId="0" fontId="34" fillId="0" borderId="43" xfId="0" applyFont="1" applyFill="1" applyBorder="1" applyAlignment="1">
      <alignment vertical="center"/>
    </xf>
    <xf numFmtId="0" fontId="34" fillId="0" borderId="140" xfId="0" applyFont="1" applyFill="1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123" xfId="0" applyFont="1" applyFill="1" applyBorder="1" applyAlignment="1">
      <alignment vertical="center"/>
    </xf>
    <xf numFmtId="0" fontId="34" fillId="0" borderId="32" xfId="57" applyFont="1" applyFill="1" applyBorder="1" applyAlignment="1">
      <alignment horizontal="center" vertical="center"/>
      <protection/>
    </xf>
    <xf numFmtId="0" fontId="34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34" fillId="4" borderId="156" xfId="57" applyFont="1" applyFill="1" applyBorder="1" applyAlignment="1" applyProtection="1">
      <alignment horizontal="left" vertical="center" wrapText="1"/>
      <protection/>
    </xf>
    <xf numFmtId="0" fontId="0" fillId="4" borderId="155" xfId="0" applyFont="1" applyFill="1" applyBorder="1" applyAlignment="1" applyProtection="1">
      <alignment horizontal="left" vertical="center" wrapText="1"/>
      <protection/>
    </xf>
    <xf numFmtId="0" fontId="0" fillId="4" borderId="153" xfId="0" applyFont="1" applyFill="1" applyBorder="1" applyAlignment="1" applyProtection="1">
      <alignment horizontal="left" vertical="center" wrapText="1"/>
      <protection/>
    </xf>
    <xf numFmtId="0" fontId="0" fillId="0" borderId="159" xfId="0" applyFill="1" applyBorder="1" applyAlignment="1" applyProtection="1">
      <alignment horizontal="center" vertical="center"/>
      <protection locked="0"/>
    </xf>
    <xf numFmtId="0" fontId="0" fillId="0" borderId="160" xfId="0" applyFill="1" applyBorder="1" applyAlignment="1" applyProtection="1">
      <alignment horizontal="center" vertical="center"/>
      <protection locked="0"/>
    </xf>
    <xf numFmtId="1" fontId="24" fillId="4" borderId="58" xfId="57" applyNumberFormat="1" applyFont="1" applyFill="1" applyBorder="1" applyAlignment="1" applyProtection="1">
      <alignment horizontal="center" vertical="center"/>
      <protection/>
    </xf>
    <xf numFmtId="1" fontId="24" fillId="4" borderId="13" xfId="57" applyNumberFormat="1" applyFont="1" applyFill="1" applyBorder="1" applyAlignment="1" applyProtection="1">
      <alignment horizontal="center" vertical="center"/>
      <protection/>
    </xf>
    <xf numFmtId="0" fontId="24" fillId="4" borderId="29" xfId="57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18" xfId="0" applyFont="1" applyFill="1" applyBorder="1" applyAlignment="1" applyProtection="1">
      <alignment horizontal="center" vertical="center" wrapText="1"/>
      <protection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0" fillId="0" borderId="140" xfId="0" applyFill="1" applyBorder="1" applyAlignment="1" applyProtection="1">
      <alignment horizontal="center" vertical="center"/>
      <protection locked="0"/>
    </xf>
    <xf numFmtId="0" fontId="34" fillId="0" borderId="29" xfId="57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H_B séma 0323" xfId="57"/>
    <cellStyle name="Normál_H_B séma 0323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77</xdr:row>
      <xdr:rowOff>0</xdr:rowOff>
    </xdr:from>
    <xdr:to>
      <xdr:col>13</xdr:col>
      <xdr:colOff>19050</xdr:colOff>
      <xdr:row>78</xdr:row>
      <xdr:rowOff>19050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82784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19</xdr:col>
      <xdr:colOff>9525</xdr:colOff>
      <xdr:row>78</xdr:row>
      <xdr:rowOff>19050</xdr:rowOff>
    </xdr:to>
    <xdr:pic>
      <xdr:nvPicPr>
        <xdr:cNvPr id="2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82784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25</xdr:col>
      <xdr:colOff>19050</xdr:colOff>
      <xdr:row>78</xdr:row>
      <xdr:rowOff>19050</xdr:rowOff>
    </xdr:to>
    <xdr:pic>
      <xdr:nvPicPr>
        <xdr:cNvPr id="3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182784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77</xdr:row>
      <xdr:rowOff>0</xdr:rowOff>
    </xdr:from>
    <xdr:to>
      <xdr:col>31</xdr:col>
      <xdr:colOff>19050</xdr:colOff>
      <xdr:row>78</xdr:row>
      <xdr:rowOff>19050</xdr:rowOff>
    </xdr:to>
    <xdr:pic>
      <xdr:nvPicPr>
        <xdr:cNvPr id="4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182784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13</xdr:col>
      <xdr:colOff>19050</xdr:colOff>
      <xdr:row>78</xdr:row>
      <xdr:rowOff>19050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82784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19</xdr:col>
      <xdr:colOff>9525</xdr:colOff>
      <xdr:row>78</xdr:row>
      <xdr:rowOff>19050</xdr:rowOff>
    </xdr:to>
    <xdr:pic>
      <xdr:nvPicPr>
        <xdr:cNvPr id="6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82784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25</xdr:col>
      <xdr:colOff>19050</xdr:colOff>
      <xdr:row>78</xdr:row>
      <xdr:rowOff>19050</xdr:rowOff>
    </xdr:to>
    <xdr:pic>
      <xdr:nvPicPr>
        <xdr:cNvPr id="7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182784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77</xdr:row>
      <xdr:rowOff>0</xdr:rowOff>
    </xdr:from>
    <xdr:to>
      <xdr:col>31</xdr:col>
      <xdr:colOff>19050</xdr:colOff>
      <xdr:row>78</xdr:row>
      <xdr:rowOff>19050</xdr:rowOff>
    </xdr:to>
    <xdr:pic>
      <xdr:nvPicPr>
        <xdr:cNvPr id="8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182784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285</xdr:row>
      <xdr:rowOff>0</xdr:rowOff>
    </xdr:from>
    <xdr:to>
      <xdr:col>13</xdr:col>
      <xdr:colOff>19050</xdr:colOff>
      <xdr:row>285</xdr:row>
      <xdr:rowOff>171450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21874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285</xdr:row>
      <xdr:rowOff>0</xdr:rowOff>
    </xdr:from>
    <xdr:to>
      <xdr:col>19</xdr:col>
      <xdr:colOff>9525</xdr:colOff>
      <xdr:row>285</xdr:row>
      <xdr:rowOff>171450</xdr:rowOff>
    </xdr:to>
    <xdr:pic>
      <xdr:nvPicPr>
        <xdr:cNvPr id="2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521874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285</xdr:row>
      <xdr:rowOff>0</xdr:rowOff>
    </xdr:from>
    <xdr:to>
      <xdr:col>25</xdr:col>
      <xdr:colOff>19050</xdr:colOff>
      <xdr:row>285</xdr:row>
      <xdr:rowOff>171450</xdr:rowOff>
    </xdr:to>
    <xdr:pic>
      <xdr:nvPicPr>
        <xdr:cNvPr id="3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521874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285</xdr:row>
      <xdr:rowOff>0</xdr:rowOff>
    </xdr:from>
    <xdr:to>
      <xdr:col>31</xdr:col>
      <xdr:colOff>19050</xdr:colOff>
      <xdr:row>285</xdr:row>
      <xdr:rowOff>171450</xdr:rowOff>
    </xdr:to>
    <xdr:pic>
      <xdr:nvPicPr>
        <xdr:cNvPr id="4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521874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ntalzne\Temp\inform_biztonsag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zarine\AppData\Local\Temp\XPgrpwise\katvezBSC&#250;j\04.03\katvez_alap_2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_B_kepzes_felepitese_attekinto"/>
      <sheetName val="kat_elekt_inf_bizt_áttrkinto"/>
      <sheetName val="kat_elekt_inf_bizt_OKV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szakiranyok"/>
      <sheetName val="_szakon_kozos_TÖRZSANYAG"/>
      <sheetName val="_szakon_kozos 2"/>
      <sheetName val="Felderítő szakirány"/>
      <sheetName val="Tüzér szakirány"/>
      <sheetName val="Légvédelmi rakéta szakirány "/>
      <sheetName val="Műszaki szakirány (harcos)"/>
      <sheetName val="Műszaki sz.(infrastrukturális)"/>
      <sheetName val="Műszaki összevont"/>
      <sheetName val="Vegyivédelmi szakirány"/>
      <sheetName val="Harckocsizó szairány"/>
      <sheetName val="Lövész szakirány"/>
      <sheetName val="Előtanulmányi r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B279"/>
  <sheetViews>
    <sheetView zoomScale="60" zoomScaleNormal="60" zoomScaleSheetLayoutView="65" zoomScalePageLayoutView="0" workbookViewId="0" topLeftCell="A1">
      <pane ySplit="9" topLeftCell="A40" activePane="bottomLeft" state="frozen"/>
      <selection pane="topLeft" activeCell="A1" sqref="A1"/>
      <selection pane="bottomLeft" activeCell="I40" sqref="I40"/>
    </sheetView>
  </sheetViews>
  <sheetFormatPr defaultColWidth="10.66015625" defaultRowHeight="12.75"/>
  <cols>
    <col min="1" max="1" width="17.66015625" style="56" customWidth="1"/>
    <col min="2" max="2" width="7.16015625" style="1" customWidth="1"/>
    <col min="3" max="3" width="60.33203125" style="1" customWidth="1"/>
    <col min="4" max="4" width="4.16015625" style="1" customWidth="1"/>
    <col min="5" max="5" width="6.66015625" style="1" customWidth="1"/>
    <col min="6" max="6" width="5.33203125" style="1" customWidth="1"/>
    <col min="7" max="7" width="6.66015625" style="1" customWidth="1"/>
    <col min="8" max="8" width="5.33203125" style="1" customWidth="1"/>
    <col min="9" max="9" width="7.66015625" style="1" customWidth="1"/>
    <col min="10" max="10" width="4.16015625" style="1" customWidth="1"/>
    <col min="11" max="11" width="6.66015625" style="1" customWidth="1"/>
    <col min="12" max="12" width="5.33203125" style="1" customWidth="1"/>
    <col min="13" max="13" width="6.66015625" style="1" customWidth="1"/>
    <col min="14" max="14" width="5.33203125" style="1" customWidth="1"/>
    <col min="15" max="15" width="9.5" style="1" customWidth="1"/>
    <col min="16" max="16" width="4.16015625" style="1" customWidth="1"/>
    <col min="17" max="17" width="6.66015625" style="1" customWidth="1"/>
    <col min="18" max="18" width="5.33203125" style="1" customWidth="1"/>
    <col min="19" max="19" width="6.66015625" style="1" customWidth="1"/>
    <col min="20" max="20" width="5.66015625" style="1" bestFit="1" customWidth="1"/>
    <col min="21" max="21" width="9.66015625" style="1" customWidth="1"/>
    <col min="22" max="22" width="4.16015625" style="1" customWidth="1"/>
    <col min="23" max="23" width="6.66015625" style="1" customWidth="1"/>
    <col min="24" max="24" width="5.33203125" style="1" customWidth="1"/>
    <col min="25" max="25" width="6.66015625" style="1" customWidth="1"/>
    <col min="26" max="26" width="5.33203125" style="1" customWidth="1"/>
    <col min="27" max="27" width="7.33203125" style="1" customWidth="1"/>
    <col min="28" max="28" width="5" style="1" customWidth="1"/>
    <col min="29" max="29" width="6.66015625" style="1" customWidth="1"/>
    <col min="30" max="30" width="5.33203125" style="1" customWidth="1"/>
    <col min="31" max="31" width="6.66015625" style="1" customWidth="1"/>
    <col min="32" max="32" width="5.33203125" style="1" customWidth="1"/>
    <col min="33" max="33" width="10" style="1" customWidth="1"/>
    <col min="34" max="34" width="5.33203125" style="1" customWidth="1"/>
    <col min="35" max="35" width="7.33203125" style="1" bestFit="1" customWidth="1"/>
    <col min="36" max="36" width="5.33203125" style="1" customWidth="1"/>
    <col min="37" max="37" width="6.66015625" style="1" bestFit="1" customWidth="1"/>
    <col min="38" max="38" width="8" style="1" customWidth="1"/>
    <col min="39" max="39" width="9.66015625" style="1" customWidth="1"/>
    <col min="40" max="40" width="14.66015625" style="1" customWidth="1"/>
    <col min="41" max="51" width="1.66796875" style="1" customWidth="1"/>
    <col min="52" max="52" width="2.33203125" style="1" customWidth="1"/>
    <col min="53" max="16384" width="10.66015625" style="1" customWidth="1"/>
  </cols>
  <sheetData>
    <row r="1" spans="1:39" ht="21.75" customHeight="1">
      <c r="A1" s="885" t="s">
        <v>0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5"/>
      <c r="AG1" s="885"/>
      <c r="AH1" s="885"/>
      <c r="AI1" s="885"/>
      <c r="AJ1" s="885"/>
      <c r="AK1" s="885"/>
      <c r="AL1" s="885"/>
      <c r="AM1" s="885"/>
    </row>
    <row r="2" spans="1:39" ht="21.75" customHeight="1">
      <c r="A2" s="886" t="s">
        <v>162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6"/>
      <c r="Z2" s="886"/>
      <c r="AA2" s="886"/>
      <c r="AB2" s="886"/>
      <c r="AC2" s="886"/>
      <c r="AD2" s="886"/>
      <c r="AE2" s="886"/>
      <c r="AF2" s="886"/>
      <c r="AG2" s="886"/>
      <c r="AH2" s="886"/>
      <c r="AI2" s="886"/>
      <c r="AJ2" s="886"/>
      <c r="AK2" s="886"/>
      <c r="AL2" s="886"/>
      <c r="AM2" s="886"/>
    </row>
    <row r="3" spans="1:39" ht="21.75" customHeight="1">
      <c r="A3" s="885" t="s">
        <v>270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</row>
    <row r="4" spans="1:54" ht="15.75" customHeight="1">
      <c r="A4" s="887" t="s">
        <v>1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887"/>
      <c r="AC4" s="887"/>
      <c r="AD4" s="887"/>
      <c r="AE4" s="887"/>
      <c r="AF4" s="887"/>
      <c r="AG4" s="887"/>
      <c r="AH4" s="887"/>
      <c r="AI4" s="887"/>
      <c r="AJ4" s="887"/>
      <c r="AK4" s="887"/>
      <c r="AL4" s="887"/>
      <c r="AM4" s="887"/>
      <c r="BA4" s="32"/>
      <c r="BB4" s="32"/>
    </row>
    <row r="5" spans="1:54" ht="15.75" customHeight="1" thickBot="1">
      <c r="A5" s="893" t="s">
        <v>2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893"/>
      <c r="AM5" s="893"/>
      <c r="BA5" s="32"/>
      <c r="BB5" s="32"/>
    </row>
    <row r="6" spans="1:54" ht="15.75" customHeight="1" thickBot="1" thickTop="1">
      <c r="A6" s="904" t="s">
        <v>3</v>
      </c>
      <c r="B6" s="901" t="s">
        <v>4</v>
      </c>
      <c r="C6" s="897" t="s">
        <v>5</v>
      </c>
      <c r="D6" s="917" t="s">
        <v>6</v>
      </c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8"/>
      <c r="Z6" s="918"/>
      <c r="AA6" s="918"/>
      <c r="AB6" s="918"/>
      <c r="AC6" s="918"/>
      <c r="AD6" s="918"/>
      <c r="AE6" s="918"/>
      <c r="AF6" s="918"/>
      <c r="AG6" s="919"/>
      <c r="AH6" s="907" t="s">
        <v>65</v>
      </c>
      <c r="AI6" s="908"/>
      <c r="AJ6" s="908"/>
      <c r="AK6" s="908"/>
      <c r="AL6" s="908"/>
      <c r="AM6" s="909"/>
      <c r="BA6" s="32"/>
      <c r="BB6" s="32"/>
    </row>
    <row r="7" spans="1:54" ht="15.75" customHeight="1" thickBot="1">
      <c r="A7" s="905"/>
      <c r="B7" s="902"/>
      <c r="C7" s="898"/>
      <c r="D7" s="894" t="s">
        <v>7</v>
      </c>
      <c r="E7" s="895"/>
      <c r="F7" s="895"/>
      <c r="G7" s="895"/>
      <c r="H7" s="895"/>
      <c r="I7" s="896"/>
      <c r="J7" s="914" t="s">
        <v>8</v>
      </c>
      <c r="K7" s="915"/>
      <c r="L7" s="915"/>
      <c r="M7" s="915"/>
      <c r="N7" s="915"/>
      <c r="O7" s="916"/>
      <c r="P7" s="894" t="s">
        <v>9</v>
      </c>
      <c r="Q7" s="895"/>
      <c r="R7" s="895"/>
      <c r="S7" s="895"/>
      <c r="T7" s="895"/>
      <c r="U7" s="896"/>
      <c r="V7" s="894" t="s">
        <v>10</v>
      </c>
      <c r="W7" s="895"/>
      <c r="X7" s="895"/>
      <c r="Y7" s="895"/>
      <c r="Z7" s="895"/>
      <c r="AA7" s="896"/>
      <c r="AB7" s="888" t="s">
        <v>11</v>
      </c>
      <c r="AC7" s="889"/>
      <c r="AD7" s="889"/>
      <c r="AE7" s="889"/>
      <c r="AF7" s="889"/>
      <c r="AG7" s="890"/>
      <c r="AH7" s="910"/>
      <c r="AI7" s="911"/>
      <c r="AJ7" s="911"/>
      <c r="AK7" s="911"/>
      <c r="AL7" s="911"/>
      <c r="AM7" s="912"/>
      <c r="BA7" s="32"/>
      <c r="BB7" s="32"/>
    </row>
    <row r="8" spans="1:54" ht="15.75" customHeight="1">
      <c r="A8" s="905"/>
      <c r="B8" s="902"/>
      <c r="C8" s="898"/>
      <c r="D8" s="856" t="s">
        <v>12</v>
      </c>
      <c r="E8" s="857"/>
      <c r="F8" s="884" t="s">
        <v>13</v>
      </c>
      <c r="G8" s="857"/>
      <c r="H8" s="854" t="s">
        <v>14</v>
      </c>
      <c r="I8" s="879" t="s">
        <v>75</v>
      </c>
      <c r="J8" s="920" t="s">
        <v>12</v>
      </c>
      <c r="K8" s="921"/>
      <c r="L8" s="922" t="s">
        <v>13</v>
      </c>
      <c r="M8" s="921"/>
      <c r="N8" s="900" t="s">
        <v>14</v>
      </c>
      <c r="O8" s="923" t="s">
        <v>75</v>
      </c>
      <c r="P8" s="856" t="s">
        <v>12</v>
      </c>
      <c r="Q8" s="857"/>
      <c r="R8" s="884" t="s">
        <v>13</v>
      </c>
      <c r="S8" s="857"/>
      <c r="T8" s="854" t="s">
        <v>14</v>
      </c>
      <c r="U8" s="879" t="s">
        <v>75</v>
      </c>
      <c r="V8" s="856" t="s">
        <v>12</v>
      </c>
      <c r="W8" s="857"/>
      <c r="X8" s="884" t="s">
        <v>13</v>
      </c>
      <c r="Y8" s="857"/>
      <c r="Z8" s="854" t="s">
        <v>14</v>
      </c>
      <c r="AA8" s="879" t="s">
        <v>75</v>
      </c>
      <c r="AB8" s="856" t="s">
        <v>12</v>
      </c>
      <c r="AC8" s="857"/>
      <c r="AD8" s="884" t="s">
        <v>13</v>
      </c>
      <c r="AE8" s="857"/>
      <c r="AF8" s="854" t="s">
        <v>14</v>
      </c>
      <c r="AG8" s="923" t="s">
        <v>75</v>
      </c>
      <c r="AH8" s="891" t="s">
        <v>12</v>
      </c>
      <c r="AI8" s="892"/>
      <c r="AJ8" s="913" t="s">
        <v>13</v>
      </c>
      <c r="AK8" s="892"/>
      <c r="AL8" s="881" t="s">
        <v>14</v>
      </c>
      <c r="AM8" s="882" t="s">
        <v>73</v>
      </c>
      <c r="AN8" s="1">
        <f>IF(AV17*AW17=0,"",AV17*AW17)</f>
      </c>
      <c r="BA8" s="32"/>
      <c r="BB8" s="32"/>
    </row>
    <row r="9" spans="1:54" ht="79.5" customHeight="1" thickBot="1">
      <c r="A9" s="906"/>
      <c r="B9" s="903"/>
      <c r="C9" s="899"/>
      <c r="D9" s="3" t="s">
        <v>70</v>
      </c>
      <c r="E9" s="2" t="s">
        <v>71</v>
      </c>
      <c r="F9" s="4" t="s">
        <v>70</v>
      </c>
      <c r="G9" s="2" t="s">
        <v>71</v>
      </c>
      <c r="H9" s="855"/>
      <c r="I9" s="880"/>
      <c r="J9" s="3" t="s">
        <v>70</v>
      </c>
      <c r="K9" s="2" t="s">
        <v>71</v>
      </c>
      <c r="L9" s="4" t="s">
        <v>70</v>
      </c>
      <c r="M9" s="2" t="s">
        <v>71</v>
      </c>
      <c r="N9" s="855"/>
      <c r="O9" s="880"/>
      <c r="P9" s="3" t="s">
        <v>70</v>
      </c>
      <c r="Q9" s="2" t="s">
        <v>71</v>
      </c>
      <c r="R9" s="4" t="s">
        <v>70</v>
      </c>
      <c r="S9" s="2" t="s">
        <v>71</v>
      </c>
      <c r="T9" s="855"/>
      <c r="U9" s="880"/>
      <c r="V9" s="3" t="s">
        <v>70</v>
      </c>
      <c r="W9" s="2" t="s">
        <v>71</v>
      </c>
      <c r="X9" s="4" t="s">
        <v>70</v>
      </c>
      <c r="Y9" s="2" t="s">
        <v>71</v>
      </c>
      <c r="Z9" s="855"/>
      <c r="AA9" s="880"/>
      <c r="AB9" s="3" t="s">
        <v>70</v>
      </c>
      <c r="AC9" s="2" t="s">
        <v>71</v>
      </c>
      <c r="AD9" s="4" t="s">
        <v>70</v>
      </c>
      <c r="AE9" s="2" t="s">
        <v>71</v>
      </c>
      <c r="AF9" s="855"/>
      <c r="AG9" s="880"/>
      <c r="AH9" s="3" t="s">
        <v>70</v>
      </c>
      <c r="AI9" s="2" t="s">
        <v>71</v>
      </c>
      <c r="AJ9" s="4" t="s">
        <v>70</v>
      </c>
      <c r="AK9" s="2" t="s">
        <v>71</v>
      </c>
      <c r="AL9" s="855"/>
      <c r="AM9" s="883"/>
      <c r="BA9" s="32"/>
      <c r="BB9" s="32"/>
    </row>
    <row r="10" spans="1:39" s="7" customFormat="1" ht="15.75" customHeight="1">
      <c r="A10" s="203">
        <v>1</v>
      </c>
      <c r="B10" s="5"/>
      <c r="C10" s="6" t="s">
        <v>15</v>
      </c>
      <c r="D10" s="858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59"/>
      <c r="AB10" s="859"/>
      <c r="AC10" s="859"/>
      <c r="AD10" s="859"/>
      <c r="AE10" s="859"/>
      <c r="AF10" s="859"/>
      <c r="AG10" s="859"/>
      <c r="AH10" s="859"/>
      <c r="AI10" s="859"/>
      <c r="AJ10" s="859"/>
      <c r="AK10" s="859"/>
      <c r="AL10" s="859"/>
      <c r="AM10" s="860"/>
    </row>
    <row r="11" spans="1:46" s="8" customFormat="1" ht="15.75" customHeight="1" thickBot="1">
      <c r="A11" s="204" t="s">
        <v>16</v>
      </c>
      <c r="B11" s="28"/>
      <c r="C11" s="219" t="s">
        <v>85</v>
      </c>
      <c r="D11" s="861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3"/>
      <c r="AN11" s="7"/>
      <c r="AO11" s="7"/>
      <c r="AP11" s="7"/>
      <c r="AQ11" s="7"/>
      <c r="AR11" s="7"/>
      <c r="AS11" s="7"/>
      <c r="AT11" s="7"/>
    </row>
    <row r="12" spans="1:46" ht="15.75" customHeight="1">
      <c r="A12" s="395" t="s">
        <v>79</v>
      </c>
      <c r="B12" s="182" t="s">
        <v>18</v>
      </c>
      <c r="C12" s="216" t="s">
        <v>76</v>
      </c>
      <c r="D12" s="176"/>
      <c r="E12" s="177"/>
      <c r="F12" s="178"/>
      <c r="G12" s="177">
        <v>58</v>
      </c>
      <c r="H12" s="179">
        <v>2</v>
      </c>
      <c r="I12" s="194" t="s">
        <v>231</v>
      </c>
      <c r="J12" s="195"/>
      <c r="K12" s="177"/>
      <c r="L12" s="179"/>
      <c r="M12" s="177"/>
      <c r="N12" s="179"/>
      <c r="O12" s="197"/>
      <c r="P12" s="176"/>
      <c r="Q12" s="177"/>
      <c r="R12" s="179"/>
      <c r="S12" s="177"/>
      <c r="T12" s="179"/>
      <c r="U12" s="194"/>
      <c r="V12" s="195"/>
      <c r="W12" s="177"/>
      <c r="X12" s="179"/>
      <c r="Y12" s="177"/>
      <c r="Z12" s="179"/>
      <c r="AA12" s="197"/>
      <c r="AB12" s="176"/>
      <c r="AC12" s="177"/>
      <c r="AD12" s="179"/>
      <c r="AE12" s="177"/>
      <c r="AF12" s="179"/>
      <c r="AG12" s="197"/>
      <c r="AH12" s="215">
        <f aca="true" t="shared" si="0" ref="AH12:AH17">IF(D12+J12+P12+V12+AB12=0,"",D12+J12+P12+V12+AB12)</f>
      </c>
      <c r="AI12" s="198"/>
      <c r="AJ12" s="177">
        <f aca="true" t="shared" si="1" ref="AJ12:AJ17">IF(F12+L12+R12+X12+AD12=0,"",F12+L12+R12+X12+AD12)</f>
      </c>
      <c r="AK12" s="177">
        <f>SUM(G12,M12,S12,Y12,AE12)</f>
        <v>58</v>
      </c>
      <c r="AL12" s="177">
        <f aca="true" t="shared" si="2" ref="AK12:AL17">SUM(H12,N12,T12,Z12,AF12)</f>
        <v>2</v>
      </c>
      <c r="AM12" s="180">
        <f aca="true" t="shared" si="3" ref="AM12:AM17">SUM(AH12,AJ12)</f>
        <v>0</v>
      </c>
      <c r="AN12" s="7"/>
      <c r="AO12" s="7"/>
      <c r="AP12" s="7"/>
      <c r="AQ12" s="7"/>
      <c r="AR12" s="7"/>
      <c r="AS12" s="7"/>
      <c r="AT12" s="7"/>
    </row>
    <row r="13" spans="1:39" ht="15.75" customHeight="1">
      <c r="A13" s="377" t="s">
        <v>80</v>
      </c>
      <c r="B13" s="23" t="s">
        <v>18</v>
      </c>
      <c r="C13" s="207" t="s">
        <v>232</v>
      </c>
      <c r="D13" s="9"/>
      <c r="E13" s="127"/>
      <c r="F13" s="164"/>
      <c r="G13" s="127">
        <v>118</v>
      </c>
      <c r="H13" s="10">
        <v>8</v>
      </c>
      <c r="I13" s="11" t="s">
        <v>231</v>
      </c>
      <c r="J13" s="196"/>
      <c r="K13" s="127"/>
      <c r="L13" s="10"/>
      <c r="M13" s="127"/>
      <c r="N13" s="10"/>
      <c r="O13" s="62"/>
      <c r="P13" s="9"/>
      <c r="Q13" s="127"/>
      <c r="R13" s="10"/>
      <c r="S13" s="127"/>
      <c r="T13" s="10"/>
      <c r="U13" s="11"/>
      <c r="V13" s="196"/>
      <c r="W13" s="127"/>
      <c r="X13" s="10"/>
      <c r="Y13" s="127"/>
      <c r="Z13" s="10"/>
      <c r="AA13" s="62"/>
      <c r="AB13" s="9"/>
      <c r="AC13" s="127"/>
      <c r="AD13" s="10"/>
      <c r="AE13" s="127"/>
      <c r="AF13" s="10"/>
      <c r="AG13" s="62"/>
      <c r="AH13" s="157">
        <f t="shared" si="0"/>
      </c>
      <c r="AI13" s="199"/>
      <c r="AJ13" s="127">
        <f t="shared" si="1"/>
      </c>
      <c r="AK13" s="127">
        <f t="shared" si="2"/>
        <v>118</v>
      </c>
      <c r="AL13" s="127">
        <f t="shared" si="2"/>
        <v>8</v>
      </c>
      <c r="AM13" s="128">
        <f t="shared" si="3"/>
        <v>0</v>
      </c>
    </row>
    <row r="14" spans="1:39" ht="15.75" customHeight="1">
      <c r="A14" s="377" t="s">
        <v>81</v>
      </c>
      <c r="B14" s="23" t="s">
        <v>18</v>
      </c>
      <c r="C14" s="207" t="s">
        <v>359</v>
      </c>
      <c r="D14" s="9"/>
      <c r="E14" s="127"/>
      <c r="F14" s="164"/>
      <c r="G14" s="127">
        <v>58</v>
      </c>
      <c r="H14" s="10">
        <v>5</v>
      </c>
      <c r="I14" s="11" t="s">
        <v>231</v>
      </c>
      <c r="J14" s="196"/>
      <c r="K14" s="127"/>
      <c r="L14" s="10"/>
      <c r="M14" s="127"/>
      <c r="N14" s="10"/>
      <c r="O14" s="62"/>
      <c r="P14" s="9"/>
      <c r="Q14" s="127"/>
      <c r="R14" s="10"/>
      <c r="S14" s="127"/>
      <c r="T14" s="10"/>
      <c r="U14" s="11"/>
      <c r="V14" s="196"/>
      <c r="W14" s="127"/>
      <c r="X14" s="10"/>
      <c r="Y14" s="127"/>
      <c r="Z14" s="10"/>
      <c r="AA14" s="62"/>
      <c r="AB14" s="9"/>
      <c r="AC14" s="127"/>
      <c r="AD14" s="10"/>
      <c r="AE14" s="127"/>
      <c r="AF14" s="10"/>
      <c r="AG14" s="62"/>
      <c r="AH14" s="157">
        <f t="shared" si="0"/>
      </c>
      <c r="AI14" s="199"/>
      <c r="AJ14" s="127">
        <f t="shared" si="1"/>
      </c>
      <c r="AK14" s="127">
        <f t="shared" si="2"/>
        <v>58</v>
      </c>
      <c r="AL14" s="127">
        <f t="shared" si="2"/>
        <v>5</v>
      </c>
      <c r="AM14" s="128">
        <f t="shared" si="3"/>
        <v>0</v>
      </c>
    </row>
    <row r="15" spans="1:39" ht="15.75" customHeight="1">
      <c r="A15" s="377" t="s">
        <v>82</v>
      </c>
      <c r="B15" s="23" t="s">
        <v>18</v>
      </c>
      <c r="C15" s="207" t="s">
        <v>77</v>
      </c>
      <c r="D15" s="9"/>
      <c r="E15" s="127"/>
      <c r="F15" s="164"/>
      <c r="G15" s="127">
        <v>88</v>
      </c>
      <c r="H15" s="10">
        <v>4</v>
      </c>
      <c r="I15" s="11" t="s">
        <v>231</v>
      </c>
      <c r="J15" s="196"/>
      <c r="K15" s="127"/>
      <c r="L15" s="10"/>
      <c r="M15" s="127"/>
      <c r="N15" s="10"/>
      <c r="O15" s="62"/>
      <c r="P15" s="9"/>
      <c r="Q15" s="127"/>
      <c r="R15" s="10"/>
      <c r="S15" s="127"/>
      <c r="T15" s="10"/>
      <c r="U15" s="11"/>
      <c r="V15" s="196"/>
      <c r="W15" s="127"/>
      <c r="X15" s="10"/>
      <c r="Y15" s="127"/>
      <c r="Z15" s="10"/>
      <c r="AA15" s="62"/>
      <c r="AB15" s="9"/>
      <c r="AC15" s="127"/>
      <c r="AD15" s="10"/>
      <c r="AE15" s="127"/>
      <c r="AF15" s="10"/>
      <c r="AG15" s="62"/>
      <c r="AH15" s="157">
        <f t="shared" si="0"/>
      </c>
      <c r="AI15" s="199"/>
      <c r="AJ15" s="127">
        <f t="shared" si="1"/>
      </c>
      <c r="AK15" s="127">
        <f t="shared" si="2"/>
        <v>88</v>
      </c>
      <c r="AL15" s="127">
        <f t="shared" si="2"/>
        <v>4</v>
      </c>
      <c r="AM15" s="128">
        <f t="shared" si="3"/>
        <v>0</v>
      </c>
    </row>
    <row r="16" spans="1:39" ht="15.75" customHeight="1">
      <c r="A16" s="377" t="s">
        <v>83</v>
      </c>
      <c r="B16" s="23" t="s">
        <v>18</v>
      </c>
      <c r="C16" s="207" t="s">
        <v>78</v>
      </c>
      <c r="D16" s="9"/>
      <c r="E16" s="127"/>
      <c r="F16" s="164"/>
      <c r="G16" s="127">
        <v>78</v>
      </c>
      <c r="H16" s="10">
        <v>5</v>
      </c>
      <c r="I16" s="11" t="s">
        <v>231</v>
      </c>
      <c r="J16" s="196"/>
      <c r="K16" s="127"/>
      <c r="L16" s="10"/>
      <c r="M16" s="127"/>
      <c r="N16" s="10"/>
      <c r="O16" s="62"/>
      <c r="P16" s="9"/>
      <c r="Q16" s="127"/>
      <c r="R16" s="10"/>
      <c r="S16" s="127"/>
      <c r="T16" s="10"/>
      <c r="U16" s="11"/>
      <c r="V16" s="196"/>
      <c r="W16" s="127"/>
      <c r="X16" s="10"/>
      <c r="Y16" s="127"/>
      <c r="Z16" s="10"/>
      <c r="AA16" s="62"/>
      <c r="AB16" s="9"/>
      <c r="AC16" s="127"/>
      <c r="AD16" s="10"/>
      <c r="AE16" s="127"/>
      <c r="AF16" s="10"/>
      <c r="AG16" s="62"/>
      <c r="AH16" s="157">
        <f t="shared" si="0"/>
      </c>
      <c r="AI16" s="199"/>
      <c r="AJ16" s="127">
        <f t="shared" si="1"/>
      </c>
      <c r="AK16" s="127">
        <f t="shared" si="2"/>
        <v>78</v>
      </c>
      <c r="AL16" s="127">
        <f t="shared" si="2"/>
        <v>5</v>
      </c>
      <c r="AM16" s="128">
        <f t="shared" si="3"/>
        <v>0</v>
      </c>
    </row>
    <row r="17" spans="1:39" ht="15.75" customHeight="1">
      <c r="A17" s="396" t="s">
        <v>84</v>
      </c>
      <c r="B17" s="186" t="s">
        <v>233</v>
      </c>
      <c r="C17" s="768" t="s">
        <v>476</v>
      </c>
      <c r="D17" s="187"/>
      <c r="E17" s="158"/>
      <c r="F17" s="307"/>
      <c r="G17" s="158">
        <v>0</v>
      </c>
      <c r="H17" s="14">
        <v>0</v>
      </c>
      <c r="I17" s="15" t="s">
        <v>234</v>
      </c>
      <c r="J17" s="222"/>
      <c r="K17" s="158"/>
      <c r="L17" s="14"/>
      <c r="M17" s="158"/>
      <c r="N17" s="14"/>
      <c r="O17" s="113"/>
      <c r="P17" s="187"/>
      <c r="Q17" s="158"/>
      <c r="R17" s="14"/>
      <c r="S17" s="158"/>
      <c r="T17" s="14"/>
      <c r="U17" s="15"/>
      <c r="V17" s="222"/>
      <c r="W17" s="158"/>
      <c r="X17" s="14"/>
      <c r="Y17" s="158"/>
      <c r="Z17" s="14"/>
      <c r="AA17" s="113"/>
      <c r="AB17" s="187"/>
      <c r="AC17" s="158"/>
      <c r="AD17" s="14"/>
      <c r="AE17" s="158"/>
      <c r="AF17" s="14"/>
      <c r="AG17" s="113"/>
      <c r="AH17" s="184">
        <f t="shared" si="0"/>
      </c>
      <c r="AI17" s="308"/>
      <c r="AJ17" s="158">
        <f t="shared" si="1"/>
      </c>
      <c r="AK17" s="158">
        <f>SUM(G17,M17,S17,Y17,AE17)</f>
        <v>0</v>
      </c>
      <c r="AL17" s="158">
        <f t="shared" si="2"/>
        <v>0</v>
      </c>
      <c r="AM17" s="185">
        <f t="shared" si="3"/>
        <v>0</v>
      </c>
    </row>
    <row r="18" spans="1:53" ht="15.75" customHeight="1">
      <c r="A18" s="397"/>
      <c r="B18" s="23"/>
      <c r="C18" s="309" t="s">
        <v>235</v>
      </c>
      <c r="D18" s="867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8"/>
      <c r="AL18" s="868"/>
      <c r="AM18" s="869"/>
      <c r="BA18" s="165"/>
    </row>
    <row r="19" spans="1:39" ht="15.75" customHeight="1">
      <c r="A19" s="377" t="s">
        <v>545</v>
      </c>
      <c r="B19" s="188" t="s">
        <v>18</v>
      </c>
      <c r="C19" s="175" t="s">
        <v>86</v>
      </c>
      <c r="D19" s="172">
        <v>2</v>
      </c>
      <c r="E19" s="173">
        <v>30</v>
      </c>
      <c r="F19" s="174"/>
      <c r="G19" s="173"/>
      <c r="H19" s="174">
        <v>2</v>
      </c>
      <c r="I19" s="200" t="s">
        <v>24</v>
      </c>
      <c r="J19" s="172"/>
      <c r="K19" s="173"/>
      <c r="L19" s="174"/>
      <c r="M19" s="173"/>
      <c r="N19" s="174"/>
      <c r="O19" s="210"/>
      <c r="P19" s="201"/>
      <c r="Q19" s="173"/>
      <c r="R19" s="174"/>
      <c r="S19" s="173"/>
      <c r="T19" s="174"/>
      <c r="U19" s="200"/>
      <c r="V19" s="172"/>
      <c r="W19" s="173"/>
      <c r="X19" s="174"/>
      <c r="Y19" s="173"/>
      <c r="Z19" s="174"/>
      <c r="AA19" s="210"/>
      <c r="AB19" s="172"/>
      <c r="AC19" s="173"/>
      <c r="AD19" s="174"/>
      <c r="AE19" s="173"/>
      <c r="AF19" s="174"/>
      <c r="AG19" s="200"/>
      <c r="AH19" s="189">
        <f>SUM(AG19,D19,J19,P19,V19,AB19)</f>
        <v>2</v>
      </c>
      <c r="AI19" s="173">
        <f>SUM(E19,K19,Q19,W19,AC19)</f>
        <v>30</v>
      </c>
      <c r="AJ19" s="173">
        <f>SUM(F19,L19,R19,X19,AD19)</f>
        <v>0</v>
      </c>
      <c r="AK19" s="173">
        <f>SUM(G19,M19,S19,Y19,AE19)</f>
        <v>0</v>
      </c>
      <c r="AL19" s="173">
        <f>SUM(H19,N19,T19,Z19,AF19)</f>
        <v>2</v>
      </c>
      <c r="AM19" s="190">
        <f>SUM(AH19,AJ19)</f>
        <v>2</v>
      </c>
    </row>
    <row r="20" spans="1:39" ht="15.75" customHeight="1">
      <c r="A20" s="377" t="s">
        <v>307</v>
      </c>
      <c r="B20" s="23" t="s">
        <v>18</v>
      </c>
      <c r="C20" s="166" t="s">
        <v>360</v>
      </c>
      <c r="D20" s="9">
        <v>1</v>
      </c>
      <c r="E20" s="127">
        <v>15</v>
      </c>
      <c r="F20" s="10"/>
      <c r="G20" s="127"/>
      <c r="H20" s="10">
        <v>2</v>
      </c>
      <c r="I20" s="62" t="s">
        <v>24</v>
      </c>
      <c r="J20" s="9"/>
      <c r="K20" s="127"/>
      <c r="L20" s="10"/>
      <c r="M20" s="127"/>
      <c r="N20" s="10"/>
      <c r="O20" s="11"/>
      <c r="P20" s="196"/>
      <c r="Q20" s="127"/>
      <c r="R20" s="10"/>
      <c r="S20" s="127"/>
      <c r="T20" s="10"/>
      <c r="U20" s="62"/>
      <c r="V20" s="9"/>
      <c r="W20" s="127"/>
      <c r="X20" s="10"/>
      <c r="Y20" s="127"/>
      <c r="Z20" s="10"/>
      <c r="AA20" s="11"/>
      <c r="AB20" s="9"/>
      <c r="AC20" s="127"/>
      <c r="AD20" s="10"/>
      <c r="AE20" s="127"/>
      <c r="AF20" s="10"/>
      <c r="AG20" s="62"/>
      <c r="AH20" s="189">
        <f aca="true" t="shared" si="4" ref="AH20:AH33">SUM(AG20,D20,J20,P20,V20,AB20)</f>
        <v>1</v>
      </c>
      <c r="AI20" s="173">
        <f aca="true" t="shared" si="5" ref="AI20:AL33">SUM(E20,K20,Q20,W20,AC20)</f>
        <v>15</v>
      </c>
      <c r="AJ20" s="173">
        <f t="shared" si="5"/>
        <v>0</v>
      </c>
      <c r="AK20" s="173">
        <f t="shared" si="5"/>
        <v>0</v>
      </c>
      <c r="AL20" s="173">
        <f t="shared" si="5"/>
        <v>2</v>
      </c>
      <c r="AM20" s="190">
        <f aca="true" t="shared" si="6" ref="AM20:AM33">SUM(AH20,AJ20)</f>
        <v>1</v>
      </c>
    </row>
    <row r="21" spans="1:39" ht="15.75" customHeight="1">
      <c r="A21" s="822" t="s">
        <v>261</v>
      </c>
      <c r="B21" s="23" t="s">
        <v>18</v>
      </c>
      <c r="C21" s="166" t="s">
        <v>188</v>
      </c>
      <c r="D21" s="645">
        <v>2</v>
      </c>
      <c r="E21" s="603">
        <v>30</v>
      </c>
      <c r="F21" s="610"/>
      <c r="G21" s="603"/>
      <c r="H21" s="610">
        <v>2</v>
      </c>
      <c r="I21" s="605" t="s">
        <v>18</v>
      </c>
      <c r="J21" s="645"/>
      <c r="K21" s="603"/>
      <c r="L21" s="610"/>
      <c r="M21" s="603"/>
      <c r="N21" s="610"/>
      <c r="O21" s="62"/>
      <c r="P21" s="9"/>
      <c r="Q21" s="127"/>
      <c r="R21" s="10"/>
      <c r="S21" s="127"/>
      <c r="T21" s="10"/>
      <c r="U21" s="62"/>
      <c r="V21" s="9"/>
      <c r="W21" s="127"/>
      <c r="X21" s="10"/>
      <c r="Y21" s="127"/>
      <c r="Z21" s="10"/>
      <c r="AA21" s="11"/>
      <c r="AB21" s="9"/>
      <c r="AC21" s="127"/>
      <c r="AD21" s="10"/>
      <c r="AE21" s="127"/>
      <c r="AF21" s="10"/>
      <c r="AG21" s="62"/>
      <c r="AH21" s="189">
        <f t="shared" si="4"/>
        <v>2</v>
      </c>
      <c r="AI21" s="173">
        <f t="shared" si="5"/>
        <v>30</v>
      </c>
      <c r="AJ21" s="173">
        <f t="shared" si="5"/>
        <v>0</v>
      </c>
      <c r="AK21" s="173">
        <f t="shared" si="5"/>
        <v>0</v>
      </c>
      <c r="AL21" s="173">
        <f t="shared" si="5"/>
        <v>2</v>
      </c>
      <c r="AM21" s="190">
        <f t="shared" si="6"/>
        <v>2</v>
      </c>
    </row>
    <row r="22" spans="1:39" s="139" customFormat="1" ht="15.75" customHeight="1">
      <c r="A22" s="822" t="s">
        <v>269</v>
      </c>
      <c r="B22" s="23" t="s">
        <v>18</v>
      </c>
      <c r="C22" s="166" t="s">
        <v>87</v>
      </c>
      <c r="D22" s="9"/>
      <c r="E22" s="127"/>
      <c r="F22" s="10"/>
      <c r="G22" s="127"/>
      <c r="H22" s="10"/>
      <c r="I22" s="62"/>
      <c r="J22" s="645">
        <v>2</v>
      </c>
      <c r="K22" s="603">
        <v>30</v>
      </c>
      <c r="L22" s="610"/>
      <c r="M22" s="603"/>
      <c r="N22" s="610">
        <v>2</v>
      </c>
      <c r="O22" s="11" t="s">
        <v>24</v>
      </c>
      <c r="P22" s="645"/>
      <c r="Q22" s="603"/>
      <c r="R22" s="610"/>
      <c r="S22" s="603"/>
      <c r="T22" s="610"/>
      <c r="U22" s="633"/>
      <c r="V22" s="9"/>
      <c r="W22" s="127"/>
      <c r="X22" s="10"/>
      <c r="Y22" s="127"/>
      <c r="Z22" s="10"/>
      <c r="AA22" s="11"/>
      <c r="AB22" s="9"/>
      <c r="AC22" s="127"/>
      <c r="AD22" s="10"/>
      <c r="AE22" s="127"/>
      <c r="AF22" s="10"/>
      <c r="AG22" s="62"/>
      <c r="AH22" s="189">
        <f t="shared" si="4"/>
        <v>2</v>
      </c>
      <c r="AI22" s="173">
        <f t="shared" si="5"/>
        <v>30</v>
      </c>
      <c r="AJ22" s="173">
        <f t="shared" si="5"/>
        <v>0</v>
      </c>
      <c r="AK22" s="173">
        <f t="shared" si="5"/>
        <v>0</v>
      </c>
      <c r="AL22" s="173">
        <f t="shared" si="5"/>
        <v>2</v>
      </c>
      <c r="AM22" s="190">
        <f t="shared" si="6"/>
        <v>2</v>
      </c>
    </row>
    <row r="23" spans="1:39" ht="15.75" customHeight="1">
      <c r="A23" s="822" t="s">
        <v>546</v>
      </c>
      <c r="B23" s="23" t="s">
        <v>18</v>
      </c>
      <c r="C23" s="166" t="s">
        <v>189</v>
      </c>
      <c r="D23" s="9"/>
      <c r="E23" s="127"/>
      <c r="F23" s="10"/>
      <c r="G23" s="127"/>
      <c r="H23" s="10"/>
      <c r="I23" s="62"/>
      <c r="J23" s="645">
        <v>2</v>
      </c>
      <c r="K23" s="603">
        <v>30</v>
      </c>
      <c r="L23" s="610"/>
      <c r="M23" s="603"/>
      <c r="N23" s="610">
        <v>2</v>
      </c>
      <c r="O23" s="11" t="s">
        <v>18</v>
      </c>
      <c r="P23" s="196"/>
      <c r="Q23" s="127"/>
      <c r="R23" s="10"/>
      <c r="S23" s="127"/>
      <c r="T23" s="10"/>
      <c r="U23" s="62"/>
      <c r="V23" s="9"/>
      <c r="W23" s="127"/>
      <c r="X23" s="10"/>
      <c r="Y23" s="127"/>
      <c r="Z23" s="10"/>
      <c r="AA23" s="11"/>
      <c r="AB23" s="9"/>
      <c r="AC23" s="127"/>
      <c r="AD23" s="10"/>
      <c r="AE23" s="127"/>
      <c r="AF23" s="10"/>
      <c r="AG23" s="62"/>
      <c r="AH23" s="189">
        <f t="shared" si="4"/>
        <v>2</v>
      </c>
      <c r="AI23" s="173">
        <f t="shared" si="5"/>
        <v>30</v>
      </c>
      <c r="AJ23" s="173">
        <f t="shared" si="5"/>
        <v>0</v>
      </c>
      <c r="AK23" s="173">
        <f t="shared" si="5"/>
        <v>0</v>
      </c>
      <c r="AL23" s="173">
        <f t="shared" si="5"/>
        <v>2</v>
      </c>
      <c r="AM23" s="190">
        <f t="shared" si="6"/>
        <v>2</v>
      </c>
    </row>
    <row r="24" spans="1:39" ht="15.75" customHeight="1">
      <c r="A24" s="822" t="s">
        <v>264</v>
      </c>
      <c r="B24" s="23" t="s">
        <v>18</v>
      </c>
      <c r="C24" s="166" t="s">
        <v>190</v>
      </c>
      <c r="D24" s="9"/>
      <c r="E24" s="127"/>
      <c r="F24" s="10"/>
      <c r="G24" s="127"/>
      <c r="H24" s="10"/>
      <c r="I24" s="62"/>
      <c r="J24" s="645">
        <v>3</v>
      </c>
      <c r="K24" s="603">
        <v>45</v>
      </c>
      <c r="L24" s="610"/>
      <c r="M24" s="603"/>
      <c r="N24" s="610">
        <v>2</v>
      </c>
      <c r="O24" s="11" t="s">
        <v>18</v>
      </c>
      <c r="P24" s="196"/>
      <c r="Q24" s="127"/>
      <c r="R24" s="10"/>
      <c r="S24" s="127"/>
      <c r="T24" s="10"/>
      <c r="U24" s="62"/>
      <c r="V24" s="9"/>
      <c r="W24" s="127"/>
      <c r="X24" s="10"/>
      <c r="Y24" s="127"/>
      <c r="Z24" s="10"/>
      <c r="AA24" s="11"/>
      <c r="AB24" s="9"/>
      <c r="AC24" s="127"/>
      <c r="AD24" s="10"/>
      <c r="AE24" s="127"/>
      <c r="AF24" s="10"/>
      <c r="AG24" s="62"/>
      <c r="AH24" s="189">
        <f t="shared" si="4"/>
        <v>3</v>
      </c>
      <c r="AI24" s="173">
        <f t="shared" si="5"/>
        <v>45</v>
      </c>
      <c r="AJ24" s="173">
        <f t="shared" si="5"/>
        <v>0</v>
      </c>
      <c r="AK24" s="173">
        <f t="shared" si="5"/>
        <v>0</v>
      </c>
      <c r="AL24" s="173">
        <f t="shared" si="5"/>
        <v>2</v>
      </c>
      <c r="AM24" s="190">
        <f t="shared" si="6"/>
        <v>3</v>
      </c>
    </row>
    <row r="25" spans="1:39" ht="15.75" customHeight="1">
      <c r="A25" s="822" t="s">
        <v>263</v>
      </c>
      <c r="B25" s="23" t="s">
        <v>18</v>
      </c>
      <c r="C25" s="794" t="s">
        <v>88</v>
      </c>
      <c r="D25" s="9"/>
      <c r="E25" s="127"/>
      <c r="F25" s="10"/>
      <c r="G25" s="127"/>
      <c r="H25" s="10"/>
      <c r="I25" s="62"/>
      <c r="J25" s="645">
        <v>2</v>
      </c>
      <c r="K25" s="603">
        <v>30</v>
      </c>
      <c r="L25" s="610"/>
      <c r="M25" s="603"/>
      <c r="N25" s="610">
        <v>2</v>
      </c>
      <c r="O25" s="11" t="s">
        <v>18</v>
      </c>
      <c r="P25" s="196"/>
      <c r="Q25" s="127"/>
      <c r="R25" s="10"/>
      <c r="S25" s="127"/>
      <c r="T25" s="10"/>
      <c r="U25" s="62"/>
      <c r="V25" s="9"/>
      <c r="W25" s="127"/>
      <c r="X25" s="10"/>
      <c r="Y25" s="127"/>
      <c r="Z25" s="10"/>
      <c r="AA25" s="11"/>
      <c r="AB25" s="9"/>
      <c r="AC25" s="127"/>
      <c r="AD25" s="10"/>
      <c r="AE25" s="127"/>
      <c r="AF25" s="10"/>
      <c r="AG25" s="62"/>
      <c r="AH25" s="189">
        <f t="shared" si="4"/>
        <v>2</v>
      </c>
      <c r="AI25" s="173">
        <f t="shared" si="5"/>
        <v>30</v>
      </c>
      <c r="AJ25" s="173">
        <f t="shared" si="5"/>
        <v>0</v>
      </c>
      <c r="AK25" s="173">
        <f t="shared" si="5"/>
        <v>0</v>
      </c>
      <c r="AL25" s="173">
        <f t="shared" si="5"/>
        <v>2</v>
      </c>
      <c r="AM25" s="190">
        <f t="shared" si="6"/>
        <v>2</v>
      </c>
    </row>
    <row r="26" spans="1:39" s="139" customFormat="1" ht="15.75" customHeight="1">
      <c r="A26" s="822" t="s">
        <v>361</v>
      </c>
      <c r="B26" s="23" t="s">
        <v>18</v>
      </c>
      <c r="C26" s="412" t="s">
        <v>192</v>
      </c>
      <c r="D26" s="645"/>
      <c r="E26" s="603"/>
      <c r="F26" s="610"/>
      <c r="G26" s="603"/>
      <c r="H26" s="610"/>
      <c r="I26" s="633"/>
      <c r="J26" s="645">
        <v>2</v>
      </c>
      <c r="K26" s="603">
        <v>30</v>
      </c>
      <c r="L26" s="610"/>
      <c r="M26" s="603"/>
      <c r="N26" s="610">
        <v>2</v>
      </c>
      <c r="O26" s="11" t="s">
        <v>24</v>
      </c>
      <c r="P26" s="795"/>
      <c r="Q26" s="603"/>
      <c r="R26" s="610"/>
      <c r="S26" s="603"/>
      <c r="T26" s="610"/>
      <c r="U26" s="605"/>
      <c r="V26" s="9"/>
      <c r="W26" s="127"/>
      <c r="X26" s="10"/>
      <c r="Y26" s="127"/>
      <c r="Z26" s="10"/>
      <c r="AA26" s="11"/>
      <c r="AB26" s="9"/>
      <c r="AC26" s="127"/>
      <c r="AD26" s="10"/>
      <c r="AE26" s="127"/>
      <c r="AF26" s="10"/>
      <c r="AG26" s="62"/>
      <c r="AH26" s="189">
        <f t="shared" si="4"/>
        <v>2</v>
      </c>
      <c r="AI26" s="173">
        <f t="shared" si="5"/>
        <v>30</v>
      </c>
      <c r="AJ26" s="173">
        <f t="shared" si="5"/>
        <v>0</v>
      </c>
      <c r="AK26" s="173">
        <f t="shared" si="5"/>
        <v>0</v>
      </c>
      <c r="AL26" s="173">
        <f t="shared" si="5"/>
        <v>2</v>
      </c>
      <c r="AM26" s="190">
        <f t="shared" si="6"/>
        <v>2</v>
      </c>
    </row>
    <row r="27" spans="1:39" s="139" customFormat="1" ht="15.75" customHeight="1">
      <c r="A27" s="822" t="s">
        <v>262</v>
      </c>
      <c r="B27" s="23" t="s">
        <v>18</v>
      </c>
      <c r="C27" s="166" t="s">
        <v>193</v>
      </c>
      <c r="D27" s="645"/>
      <c r="E27" s="603"/>
      <c r="F27" s="610"/>
      <c r="G27" s="603"/>
      <c r="H27" s="610"/>
      <c r="I27" s="605"/>
      <c r="J27" s="645">
        <v>3</v>
      </c>
      <c r="K27" s="603">
        <v>45</v>
      </c>
      <c r="L27" s="610"/>
      <c r="M27" s="603"/>
      <c r="N27" s="610">
        <v>2</v>
      </c>
      <c r="O27" s="11" t="s">
        <v>18</v>
      </c>
      <c r="P27" s="645"/>
      <c r="Q27" s="603"/>
      <c r="R27" s="610"/>
      <c r="S27" s="603"/>
      <c r="T27" s="610"/>
      <c r="U27" s="633"/>
      <c r="V27" s="9"/>
      <c r="W27" s="127"/>
      <c r="X27" s="10"/>
      <c r="Y27" s="127"/>
      <c r="Z27" s="10"/>
      <c r="AA27" s="11"/>
      <c r="AB27" s="9"/>
      <c r="AC27" s="127"/>
      <c r="AD27" s="10"/>
      <c r="AE27" s="127"/>
      <c r="AF27" s="10"/>
      <c r="AG27" s="62"/>
      <c r="AH27" s="189">
        <f>SUM(AG27,D27,J27,P27,V27,AB27)</f>
        <v>3</v>
      </c>
      <c r="AI27" s="173">
        <f t="shared" si="5"/>
        <v>45</v>
      </c>
      <c r="AJ27" s="173">
        <f t="shared" si="5"/>
        <v>0</v>
      </c>
      <c r="AK27" s="173">
        <f t="shared" si="5"/>
        <v>0</v>
      </c>
      <c r="AL27" s="173">
        <f t="shared" si="5"/>
        <v>2</v>
      </c>
      <c r="AM27" s="190">
        <f>SUM(AH27,AJ27)</f>
        <v>3</v>
      </c>
    </row>
    <row r="28" spans="1:39" s="139" customFormat="1" ht="15.75" customHeight="1">
      <c r="A28" s="822" t="s">
        <v>267</v>
      </c>
      <c r="B28" s="23" t="s">
        <v>18</v>
      </c>
      <c r="C28" s="166" t="s">
        <v>191</v>
      </c>
      <c r="D28" s="9"/>
      <c r="E28" s="127"/>
      <c r="F28" s="10"/>
      <c r="G28" s="127"/>
      <c r="H28" s="10"/>
      <c r="I28" s="62"/>
      <c r="J28" s="9">
        <v>1</v>
      </c>
      <c r="K28" s="127">
        <v>15</v>
      </c>
      <c r="L28" s="10"/>
      <c r="M28" s="127"/>
      <c r="N28" s="10">
        <v>2</v>
      </c>
      <c r="O28" s="11" t="s">
        <v>24</v>
      </c>
      <c r="P28" s="196"/>
      <c r="Q28" s="127"/>
      <c r="R28" s="10"/>
      <c r="S28" s="127"/>
      <c r="T28" s="10"/>
      <c r="U28" s="62"/>
      <c r="V28" s="9"/>
      <c r="W28" s="127"/>
      <c r="X28" s="10"/>
      <c r="Y28" s="127"/>
      <c r="Z28" s="10"/>
      <c r="AA28" s="11"/>
      <c r="AB28" s="9"/>
      <c r="AC28" s="127"/>
      <c r="AD28" s="10"/>
      <c r="AE28" s="127"/>
      <c r="AF28" s="10"/>
      <c r="AG28" s="62"/>
      <c r="AH28" s="189">
        <f>SUM(AG28,D28,J28,P28,V28,AB28)</f>
        <v>1</v>
      </c>
      <c r="AI28" s="173">
        <f t="shared" si="5"/>
        <v>15</v>
      </c>
      <c r="AJ28" s="173">
        <f t="shared" si="5"/>
        <v>0</v>
      </c>
      <c r="AK28" s="173">
        <f t="shared" si="5"/>
        <v>0</v>
      </c>
      <c r="AL28" s="173">
        <f t="shared" si="5"/>
        <v>2</v>
      </c>
      <c r="AM28" s="190">
        <f>SUM(AH28,AJ28)</f>
        <v>1</v>
      </c>
    </row>
    <row r="29" spans="1:39" ht="15.75" customHeight="1">
      <c r="A29" s="822" t="s">
        <v>548</v>
      </c>
      <c r="B29" s="23" t="s">
        <v>18</v>
      </c>
      <c r="C29" s="166" t="s">
        <v>194</v>
      </c>
      <c r="D29" s="9"/>
      <c r="E29" s="127"/>
      <c r="F29" s="10"/>
      <c r="G29" s="127"/>
      <c r="H29" s="10"/>
      <c r="I29" s="62"/>
      <c r="J29" s="9"/>
      <c r="K29" s="127"/>
      <c r="L29" s="10"/>
      <c r="M29" s="127"/>
      <c r="N29" s="10"/>
      <c r="O29" s="11"/>
      <c r="P29" s="196">
        <v>2</v>
      </c>
      <c r="Q29" s="127">
        <v>30</v>
      </c>
      <c r="R29" s="10"/>
      <c r="S29" s="127"/>
      <c r="T29" s="10">
        <v>2</v>
      </c>
      <c r="U29" s="62" t="s">
        <v>18</v>
      </c>
      <c r="V29" s="9"/>
      <c r="W29" s="127"/>
      <c r="X29" s="10"/>
      <c r="Y29" s="127"/>
      <c r="Z29" s="10"/>
      <c r="AA29" s="11"/>
      <c r="AB29" s="9"/>
      <c r="AC29" s="127"/>
      <c r="AD29" s="10"/>
      <c r="AE29" s="127"/>
      <c r="AF29" s="10"/>
      <c r="AG29" s="62"/>
      <c r="AH29" s="189">
        <f t="shared" si="4"/>
        <v>2</v>
      </c>
      <c r="AI29" s="173">
        <f t="shared" si="5"/>
        <v>30</v>
      </c>
      <c r="AJ29" s="173">
        <f t="shared" si="5"/>
        <v>0</v>
      </c>
      <c r="AK29" s="173">
        <f t="shared" si="5"/>
        <v>0</v>
      </c>
      <c r="AL29" s="173">
        <f t="shared" si="5"/>
        <v>2</v>
      </c>
      <c r="AM29" s="190">
        <f t="shared" si="6"/>
        <v>2</v>
      </c>
    </row>
    <row r="30" spans="1:39" ht="15.75" customHeight="1">
      <c r="A30" s="823" t="s">
        <v>547</v>
      </c>
      <c r="B30" s="23" t="s">
        <v>18</v>
      </c>
      <c r="C30" s="183" t="s">
        <v>197</v>
      </c>
      <c r="D30" s="9"/>
      <c r="E30" s="127"/>
      <c r="F30" s="10"/>
      <c r="G30" s="127"/>
      <c r="H30" s="10"/>
      <c r="I30" s="113"/>
      <c r="J30" s="202"/>
      <c r="K30" s="10"/>
      <c r="L30" s="127"/>
      <c r="M30" s="10"/>
      <c r="N30" s="68"/>
      <c r="O30" s="11"/>
      <c r="P30" s="196">
        <v>2</v>
      </c>
      <c r="Q30" s="127">
        <v>30</v>
      </c>
      <c r="R30" s="10"/>
      <c r="S30" s="127"/>
      <c r="T30" s="10">
        <v>2</v>
      </c>
      <c r="U30" s="62" t="s">
        <v>18</v>
      </c>
      <c r="V30" s="9"/>
      <c r="W30" s="127"/>
      <c r="X30" s="10"/>
      <c r="Y30" s="127"/>
      <c r="Z30" s="10"/>
      <c r="AA30" s="11"/>
      <c r="AB30" s="9"/>
      <c r="AC30" s="127"/>
      <c r="AD30" s="10"/>
      <c r="AE30" s="127"/>
      <c r="AF30" s="10"/>
      <c r="AG30" s="62"/>
      <c r="AH30" s="189">
        <f t="shared" si="4"/>
        <v>2</v>
      </c>
      <c r="AI30" s="173">
        <f t="shared" si="5"/>
        <v>30</v>
      </c>
      <c r="AJ30" s="173">
        <f t="shared" si="5"/>
        <v>0</v>
      </c>
      <c r="AK30" s="173">
        <f t="shared" si="5"/>
        <v>0</v>
      </c>
      <c r="AL30" s="173">
        <f t="shared" si="5"/>
        <v>2</v>
      </c>
      <c r="AM30" s="190">
        <f t="shared" si="6"/>
        <v>2</v>
      </c>
    </row>
    <row r="31" spans="1:39" s="139" customFormat="1" ht="15.75" customHeight="1">
      <c r="A31" s="398" t="s">
        <v>268</v>
      </c>
      <c r="B31" s="23" t="s">
        <v>18</v>
      </c>
      <c r="C31" s="166" t="s">
        <v>195</v>
      </c>
      <c r="D31" s="9"/>
      <c r="E31" s="127"/>
      <c r="F31" s="10"/>
      <c r="G31" s="127"/>
      <c r="H31" s="10"/>
      <c r="I31" s="62"/>
      <c r="J31" s="9"/>
      <c r="K31" s="127"/>
      <c r="L31" s="10"/>
      <c r="M31" s="127"/>
      <c r="N31" s="10"/>
      <c r="O31" s="11"/>
      <c r="P31" s="196">
        <v>2</v>
      </c>
      <c r="Q31" s="127">
        <v>30</v>
      </c>
      <c r="R31" s="10"/>
      <c r="S31" s="127"/>
      <c r="T31" s="10">
        <v>2</v>
      </c>
      <c r="U31" s="62" t="s">
        <v>24</v>
      </c>
      <c r="V31" s="9"/>
      <c r="W31" s="127"/>
      <c r="X31" s="10"/>
      <c r="Y31" s="127"/>
      <c r="Z31" s="10"/>
      <c r="AA31" s="11"/>
      <c r="AB31" s="9"/>
      <c r="AC31" s="127"/>
      <c r="AD31" s="10"/>
      <c r="AE31" s="127"/>
      <c r="AF31" s="10"/>
      <c r="AG31" s="62"/>
      <c r="AH31" s="189">
        <f t="shared" si="4"/>
        <v>2</v>
      </c>
      <c r="AI31" s="173">
        <f t="shared" si="5"/>
        <v>30</v>
      </c>
      <c r="AJ31" s="173">
        <f t="shared" si="5"/>
        <v>0</v>
      </c>
      <c r="AK31" s="173">
        <f t="shared" si="5"/>
        <v>0</v>
      </c>
      <c r="AL31" s="173">
        <f t="shared" si="5"/>
        <v>2</v>
      </c>
      <c r="AM31" s="190">
        <f t="shared" si="6"/>
        <v>2</v>
      </c>
    </row>
    <row r="32" spans="1:39" ht="15.75" customHeight="1">
      <c r="A32" s="377" t="s">
        <v>328</v>
      </c>
      <c r="B32" s="23" t="s">
        <v>18</v>
      </c>
      <c r="C32" s="166" t="s">
        <v>196</v>
      </c>
      <c r="D32" s="9"/>
      <c r="E32" s="127"/>
      <c r="F32" s="10"/>
      <c r="G32" s="127"/>
      <c r="H32" s="10"/>
      <c r="I32" s="62"/>
      <c r="J32" s="9"/>
      <c r="K32" s="127"/>
      <c r="L32" s="10"/>
      <c r="M32" s="127"/>
      <c r="N32" s="10"/>
      <c r="O32" s="11"/>
      <c r="P32" s="196">
        <v>3</v>
      </c>
      <c r="Q32" s="127">
        <v>45</v>
      </c>
      <c r="R32" s="10"/>
      <c r="S32" s="127"/>
      <c r="T32" s="10">
        <v>2</v>
      </c>
      <c r="U32" s="62" t="s">
        <v>18</v>
      </c>
      <c r="V32" s="9"/>
      <c r="W32" s="127"/>
      <c r="X32" s="10"/>
      <c r="Y32" s="127"/>
      <c r="Z32" s="10"/>
      <c r="AA32" s="11"/>
      <c r="AB32" s="9"/>
      <c r="AC32" s="127"/>
      <c r="AD32" s="10"/>
      <c r="AE32" s="127"/>
      <c r="AF32" s="10"/>
      <c r="AG32" s="62"/>
      <c r="AH32" s="189">
        <f t="shared" si="4"/>
        <v>3</v>
      </c>
      <c r="AI32" s="173">
        <f t="shared" si="5"/>
        <v>45</v>
      </c>
      <c r="AJ32" s="173">
        <f t="shared" si="5"/>
        <v>0</v>
      </c>
      <c r="AK32" s="173">
        <f t="shared" si="5"/>
        <v>0</v>
      </c>
      <c r="AL32" s="173">
        <f t="shared" si="5"/>
        <v>2</v>
      </c>
      <c r="AM32" s="190">
        <f t="shared" si="6"/>
        <v>3</v>
      </c>
    </row>
    <row r="33" spans="1:39" ht="15.75" customHeight="1">
      <c r="A33" s="399" t="s">
        <v>265</v>
      </c>
      <c r="B33" s="186" t="s">
        <v>18</v>
      </c>
      <c r="C33" s="278" t="s">
        <v>198</v>
      </c>
      <c r="D33" s="187"/>
      <c r="E33" s="158"/>
      <c r="F33" s="14"/>
      <c r="G33" s="158"/>
      <c r="H33" s="14"/>
      <c r="I33" s="221"/>
      <c r="J33" s="187"/>
      <c r="K33" s="158"/>
      <c r="L33" s="14"/>
      <c r="M33" s="158"/>
      <c r="N33" s="14"/>
      <c r="O33" s="15"/>
      <c r="P33" s="222"/>
      <c r="Q33" s="158"/>
      <c r="R33" s="14"/>
      <c r="S33" s="158"/>
      <c r="T33" s="14"/>
      <c r="U33" s="113"/>
      <c r="V33" s="187">
        <v>2</v>
      </c>
      <c r="W33" s="158">
        <v>30</v>
      </c>
      <c r="X33" s="14"/>
      <c r="Y33" s="158"/>
      <c r="Z33" s="14">
        <v>2</v>
      </c>
      <c r="AA33" s="15" t="s">
        <v>20</v>
      </c>
      <c r="AB33" s="187"/>
      <c r="AC33" s="158"/>
      <c r="AD33" s="14"/>
      <c r="AE33" s="158"/>
      <c r="AF33" s="14"/>
      <c r="AG33" s="113"/>
      <c r="AH33" s="223">
        <f t="shared" si="4"/>
        <v>2</v>
      </c>
      <c r="AI33" s="224">
        <f>SUM(E33,K33,Q33,W33,AC33)</f>
        <v>30</v>
      </c>
      <c r="AJ33" s="224">
        <f t="shared" si="5"/>
        <v>0</v>
      </c>
      <c r="AK33" s="224">
        <f t="shared" si="5"/>
        <v>0</v>
      </c>
      <c r="AL33" s="224">
        <f t="shared" si="5"/>
        <v>2</v>
      </c>
      <c r="AM33" s="225">
        <f t="shared" si="6"/>
        <v>2</v>
      </c>
    </row>
    <row r="34" spans="1:53" ht="15.75" customHeight="1">
      <c r="A34" s="397"/>
      <c r="B34" s="23"/>
      <c r="C34" s="279" t="s">
        <v>236</v>
      </c>
      <c r="D34" s="867"/>
      <c r="E34" s="868"/>
      <c r="F34" s="868"/>
      <c r="G34" s="868"/>
      <c r="H34" s="868"/>
      <c r="I34" s="868"/>
      <c r="J34" s="868"/>
      <c r="K34" s="868"/>
      <c r="L34" s="868"/>
      <c r="M34" s="868"/>
      <c r="N34" s="868"/>
      <c r="O34" s="868"/>
      <c r="P34" s="868"/>
      <c r="Q34" s="868"/>
      <c r="R34" s="868"/>
      <c r="S34" s="868"/>
      <c r="T34" s="868"/>
      <c r="U34" s="868"/>
      <c r="V34" s="868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868"/>
      <c r="AJ34" s="868"/>
      <c r="AK34" s="868"/>
      <c r="AL34" s="868"/>
      <c r="AM34" s="869"/>
      <c r="BA34" s="165"/>
    </row>
    <row r="35" spans="1:39" ht="15.75" customHeight="1">
      <c r="A35" s="399" t="s">
        <v>352</v>
      </c>
      <c r="B35" s="226" t="s">
        <v>18</v>
      </c>
      <c r="C35" s="205" t="s">
        <v>89</v>
      </c>
      <c r="D35" s="191"/>
      <c r="E35" s="192"/>
      <c r="F35" s="193"/>
      <c r="G35" s="192"/>
      <c r="H35" s="193"/>
      <c r="I35" s="214"/>
      <c r="J35" s="191">
        <v>1</v>
      </c>
      <c r="K35" s="192">
        <v>15</v>
      </c>
      <c r="L35" s="193">
        <v>1</v>
      </c>
      <c r="M35" s="192">
        <v>15</v>
      </c>
      <c r="N35" s="193">
        <v>2</v>
      </c>
      <c r="O35" s="213" t="s">
        <v>535</v>
      </c>
      <c r="P35" s="227"/>
      <c r="Q35" s="192"/>
      <c r="R35" s="193"/>
      <c r="S35" s="192"/>
      <c r="T35" s="193"/>
      <c r="U35" s="214" t="s">
        <v>536</v>
      </c>
      <c r="V35" s="191"/>
      <c r="W35" s="192"/>
      <c r="X35" s="193"/>
      <c r="Y35" s="192"/>
      <c r="Z35" s="193"/>
      <c r="AA35" s="213"/>
      <c r="AB35" s="227"/>
      <c r="AC35" s="192"/>
      <c r="AD35" s="193"/>
      <c r="AE35" s="192"/>
      <c r="AF35" s="193"/>
      <c r="AG35" s="214"/>
      <c r="AH35" s="228">
        <f aca="true" t="shared" si="7" ref="AH35:AH42">SUM(AG35,D35,J35,P35,V35,AB35)</f>
        <v>1</v>
      </c>
      <c r="AI35" s="192">
        <f aca="true" t="shared" si="8" ref="AI35:AL44">SUM(E35,K35,Q35,W35,AC35)</f>
        <v>15</v>
      </c>
      <c r="AJ35" s="192">
        <f t="shared" si="8"/>
        <v>1</v>
      </c>
      <c r="AK35" s="192">
        <f t="shared" si="8"/>
        <v>15</v>
      </c>
      <c r="AL35" s="192">
        <f t="shared" si="8"/>
        <v>2</v>
      </c>
      <c r="AM35" s="190">
        <f aca="true" t="shared" si="9" ref="AM35:AM42">SUM(AH35,AJ35)</f>
        <v>2</v>
      </c>
    </row>
    <row r="36" spans="1:40" ht="15.75" customHeight="1">
      <c r="A36" s="782" t="s">
        <v>351</v>
      </c>
      <c r="B36" s="229" t="s">
        <v>18</v>
      </c>
      <c r="C36" s="206" t="s">
        <v>163</v>
      </c>
      <c r="D36" s="230"/>
      <c r="E36" s="231"/>
      <c r="F36" s="231"/>
      <c r="G36" s="231"/>
      <c r="H36" s="231"/>
      <c r="I36" s="212"/>
      <c r="J36" s="232"/>
      <c r="K36" s="168"/>
      <c r="L36" s="168"/>
      <c r="M36" s="168"/>
      <c r="N36" s="168"/>
      <c r="O36" s="233"/>
      <c r="P36" s="835">
        <v>3</v>
      </c>
      <c r="Q36" s="168">
        <v>45</v>
      </c>
      <c r="R36" s="168">
        <v>2</v>
      </c>
      <c r="S36" s="168">
        <v>30</v>
      </c>
      <c r="T36" s="168">
        <v>7</v>
      </c>
      <c r="U36" s="212" t="s">
        <v>238</v>
      </c>
      <c r="V36" s="232"/>
      <c r="W36" s="168"/>
      <c r="X36" s="168"/>
      <c r="Y36" s="168"/>
      <c r="Z36" s="168"/>
      <c r="AA36" s="233"/>
      <c r="AB36" s="234"/>
      <c r="AC36" s="168"/>
      <c r="AD36" s="168"/>
      <c r="AE36" s="168"/>
      <c r="AF36" s="168"/>
      <c r="AG36" s="235"/>
      <c r="AH36" s="837">
        <f>SUM(AG36,D36,J36,P36,V36,AB36)</f>
        <v>3</v>
      </c>
      <c r="AI36" s="168">
        <f t="shared" si="8"/>
        <v>45</v>
      </c>
      <c r="AJ36" s="168">
        <f t="shared" si="8"/>
        <v>2</v>
      </c>
      <c r="AK36" s="168">
        <f t="shared" si="8"/>
        <v>30</v>
      </c>
      <c r="AL36" s="168">
        <f t="shared" si="8"/>
        <v>7</v>
      </c>
      <c r="AM36" s="128">
        <f t="shared" si="9"/>
        <v>5</v>
      </c>
      <c r="AN36" s="836" t="s">
        <v>558</v>
      </c>
    </row>
    <row r="37" spans="1:40" ht="15.75" customHeight="1">
      <c r="A37" s="838" t="s">
        <v>305</v>
      </c>
      <c r="B37" s="840" t="s">
        <v>18</v>
      </c>
      <c r="C37" s="841" t="s">
        <v>513</v>
      </c>
      <c r="D37" s="842"/>
      <c r="E37" s="843"/>
      <c r="F37" s="843"/>
      <c r="G37" s="843"/>
      <c r="H37" s="843"/>
      <c r="I37" s="844"/>
      <c r="J37" s="845"/>
      <c r="K37" s="846"/>
      <c r="L37" s="846"/>
      <c r="M37" s="846"/>
      <c r="N37" s="846"/>
      <c r="O37" s="847"/>
      <c r="P37" s="848">
        <v>1</v>
      </c>
      <c r="Q37" s="846">
        <v>15</v>
      </c>
      <c r="R37" s="846">
        <v>1</v>
      </c>
      <c r="S37" s="846">
        <v>15</v>
      </c>
      <c r="T37" s="846">
        <v>3</v>
      </c>
      <c r="U37" s="849" t="s">
        <v>20</v>
      </c>
      <c r="V37" s="845"/>
      <c r="W37" s="846"/>
      <c r="X37" s="846"/>
      <c r="Y37" s="846"/>
      <c r="Z37" s="846"/>
      <c r="AA37" s="847"/>
      <c r="AB37" s="848"/>
      <c r="AC37" s="846"/>
      <c r="AD37" s="846"/>
      <c r="AE37" s="846"/>
      <c r="AF37" s="846"/>
      <c r="AG37" s="849"/>
      <c r="AH37" s="850">
        <f>SUM(AG37,D37,J37,P37,V37,AB37)</f>
        <v>1</v>
      </c>
      <c r="AI37" s="846">
        <f t="shared" si="8"/>
        <v>15</v>
      </c>
      <c r="AJ37" s="846">
        <f t="shared" si="8"/>
        <v>1</v>
      </c>
      <c r="AK37" s="846">
        <f t="shared" si="8"/>
        <v>15</v>
      </c>
      <c r="AL37" s="846">
        <f t="shared" si="8"/>
        <v>3</v>
      </c>
      <c r="AM37" s="612">
        <f t="shared" si="9"/>
        <v>2</v>
      </c>
      <c r="AN37" s="1" t="s">
        <v>559</v>
      </c>
    </row>
    <row r="38" spans="1:39" ht="15.75" customHeight="1">
      <c r="A38" s="838" t="s">
        <v>350</v>
      </c>
      <c r="B38" s="840" t="s">
        <v>18</v>
      </c>
      <c r="C38" s="841" t="s">
        <v>97</v>
      </c>
      <c r="D38" s="842"/>
      <c r="E38" s="843"/>
      <c r="F38" s="843"/>
      <c r="G38" s="843"/>
      <c r="H38" s="843"/>
      <c r="I38" s="844"/>
      <c r="J38" s="845"/>
      <c r="K38" s="846"/>
      <c r="L38" s="846"/>
      <c r="M38" s="846"/>
      <c r="N38" s="846"/>
      <c r="O38" s="847"/>
      <c r="P38" s="848"/>
      <c r="Q38" s="846"/>
      <c r="R38" s="846">
        <v>1</v>
      </c>
      <c r="S38" s="846">
        <v>15</v>
      </c>
      <c r="T38" s="846">
        <v>2</v>
      </c>
      <c r="U38" s="844" t="s">
        <v>238</v>
      </c>
      <c r="V38" s="845"/>
      <c r="W38" s="846"/>
      <c r="X38" s="846"/>
      <c r="Y38" s="846"/>
      <c r="Z38" s="846"/>
      <c r="AA38" s="847"/>
      <c r="AB38" s="848"/>
      <c r="AC38" s="846"/>
      <c r="AD38" s="846"/>
      <c r="AE38" s="846"/>
      <c r="AF38" s="846"/>
      <c r="AG38" s="849"/>
      <c r="AH38" s="850">
        <f>SUM(AG38,D38,J38,P38,V38,AB38)</f>
        <v>0</v>
      </c>
      <c r="AI38" s="846">
        <f t="shared" si="8"/>
        <v>0</v>
      </c>
      <c r="AJ38" s="846">
        <f t="shared" si="8"/>
        <v>1</v>
      </c>
      <c r="AK38" s="846">
        <f t="shared" si="8"/>
        <v>15</v>
      </c>
      <c r="AL38" s="846">
        <f t="shared" si="8"/>
        <v>2</v>
      </c>
      <c r="AM38" s="612">
        <f t="shared" si="9"/>
        <v>1</v>
      </c>
    </row>
    <row r="39" spans="1:39" ht="31.5">
      <c r="A39" s="839" t="s">
        <v>304</v>
      </c>
      <c r="B39" s="840" t="s">
        <v>18</v>
      </c>
      <c r="C39" s="851" t="s">
        <v>311</v>
      </c>
      <c r="D39" s="842"/>
      <c r="E39" s="843"/>
      <c r="F39" s="843"/>
      <c r="G39" s="843"/>
      <c r="H39" s="843"/>
      <c r="I39" s="844"/>
      <c r="J39" s="845"/>
      <c r="K39" s="846"/>
      <c r="L39" s="846"/>
      <c r="M39" s="846"/>
      <c r="N39" s="846"/>
      <c r="O39" s="847"/>
      <c r="P39" s="848"/>
      <c r="Q39" s="846"/>
      <c r="R39" s="846"/>
      <c r="S39" s="846"/>
      <c r="T39" s="846"/>
      <c r="U39" s="849"/>
      <c r="V39" s="845">
        <v>2</v>
      </c>
      <c r="W39" s="846">
        <v>30</v>
      </c>
      <c r="X39" s="846">
        <v>1</v>
      </c>
      <c r="Y39" s="846">
        <v>15</v>
      </c>
      <c r="Z39" s="846">
        <v>4</v>
      </c>
      <c r="AA39" s="847" t="s">
        <v>24</v>
      </c>
      <c r="AB39" s="848"/>
      <c r="AC39" s="846"/>
      <c r="AD39" s="846"/>
      <c r="AE39" s="846"/>
      <c r="AF39" s="846"/>
      <c r="AG39" s="849"/>
      <c r="AH39" s="850">
        <f t="shared" si="7"/>
        <v>2</v>
      </c>
      <c r="AI39" s="846">
        <f t="shared" si="8"/>
        <v>30</v>
      </c>
      <c r="AJ39" s="846">
        <f t="shared" si="8"/>
        <v>1</v>
      </c>
      <c r="AK39" s="846">
        <f t="shared" si="8"/>
        <v>15</v>
      </c>
      <c r="AL39" s="846">
        <v>4</v>
      </c>
      <c r="AM39" s="612">
        <f t="shared" si="9"/>
        <v>3</v>
      </c>
    </row>
    <row r="40" spans="1:39" ht="15.75" customHeight="1">
      <c r="A40" s="266" t="s">
        <v>239</v>
      </c>
      <c r="B40" s="229" t="s">
        <v>18</v>
      </c>
      <c r="C40" s="207" t="s">
        <v>94</v>
      </c>
      <c r="D40" s="230"/>
      <c r="E40" s="231"/>
      <c r="F40" s="231"/>
      <c r="G40" s="231"/>
      <c r="H40" s="231"/>
      <c r="I40" s="212"/>
      <c r="J40" s="232"/>
      <c r="K40" s="168"/>
      <c r="L40" s="168"/>
      <c r="M40" s="168"/>
      <c r="N40" s="168"/>
      <c r="O40" s="233"/>
      <c r="P40" s="234"/>
      <c r="Q40" s="168"/>
      <c r="R40" s="168"/>
      <c r="S40" s="168"/>
      <c r="T40" s="168"/>
      <c r="U40" s="235"/>
      <c r="V40" s="232">
        <v>3</v>
      </c>
      <c r="W40" s="168">
        <v>45</v>
      </c>
      <c r="X40" s="168">
        <v>1</v>
      </c>
      <c r="Y40" s="168">
        <v>15</v>
      </c>
      <c r="Z40" s="168">
        <v>4</v>
      </c>
      <c r="AA40" s="233" t="s">
        <v>24</v>
      </c>
      <c r="AB40" s="234"/>
      <c r="AC40" s="168"/>
      <c r="AD40" s="168"/>
      <c r="AE40" s="168"/>
      <c r="AF40" s="168"/>
      <c r="AG40" s="235"/>
      <c r="AH40" s="236">
        <f t="shared" si="7"/>
        <v>3</v>
      </c>
      <c r="AI40" s="168">
        <f t="shared" si="8"/>
        <v>45</v>
      </c>
      <c r="AJ40" s="168">
        <f t="shared" si="8"/>
        <v>1</v>
      </c>
      <c r="AK40" s="168">
        <f t="shared" si="8"/>
        <v>15</v>
      </c>
      <c r="AL40" s="168">
        <f>SUM(H40,N40,T40,Z40,AF40)</f>
        <v>4</v>
      </c>
      <c r="AM40" s="128">
        <f t="shared" si="9"/>
        <v>4</v>
      </c>
    </row>
    <row r="41" spans="1:39" ht="15.75" customHeight="1">
      <c r="A41" s="783" t="s">
        <v>310</v>
      </c>
      <c r="B41" s="229" t="s">
        <v>18</v>
      </c>
      <c r="C41" s="207" t="s">
        <v>167</v>
      </c>
      <c r="D41" s="230"/>
      <c r="E41" s="231"/>
      <c r="F41" s="231"/>
      <c r="G41" s="231"/>
      <c r="H41" s="231"/>
      <c r="I41" s="212"/>
      <c r="J41" s="232"/>
      <c r="K41" s="168"/>
      <c r="L41" s="168"/>
      <c r="M41" s="168"/>
      <c r="N41" s="168"/>
      <c r="O41" s="233"/>
      <c r="P41" s="234"/>
      <c r="Q41" s="168"/>
      <c r="R41" s="168"/>
      <c r="S41" s="168"/>
      <c r="T41" s="168"/>
      <c r="U41" s="235"/>
      <c r="V41" s="232">
        <v>1</v>
      </c>
      <c r="W41" s="168">
        <v>15</v>
      </c>
      <c r="X41" s="168">
        <v>2</v>
      </c>
      <c r="Y41" s="168">
        <v>30</v>
      </c>
      <c r="Z41" s="168">
        <v>4</v>
      </c>
      <c r="AA41" s="233" t="s">
        <v>20</v>
      </c>
      <c r="AB41" s="234"/>
      <c r="AC41" s="168"/>
      <c r="AD41" s="168"/>
      <c r="AE41" s="168"/>
      <c r="AF41" s="168"/>
      <c r="AG41" s="235"/>
      <c r="AH41" s="236">
        <f>SUM(AG41,D41,J41,P41,V41,AB41)</f>
        <v>1</v>
      </c>
      <c r="AI41" s="168">
        <f>SUM(E41,K41,Q41,W41,AC41)</f>
        <v>15</v>
      </c>
      <c r="AJ41" s="168">
        <f>SUM(F41,L41,R41,X41,AD41)</f>
        <v>2</v>
      </c>
      <c r="AK41" s="168">
        <f>SUM(G41,M41,S41,Y41,AE41)</f>
        <v>30</v>
      </c>
      <c r="AL41" s="168">
        <f>SUM(H41,N41,T41,Z41,AF41)</f>
        <v>4</v>
      </c>
      <c r="AM41" s="128">
        <f t="shared" si="9"/>
        <v>3</v>
      </c>
    </row>
    <row r="42" spans="1:39" ht="15.75" customHeight="1">
      <c r="A42" s="782" t="s">
        <v>306</v>
      </c>
      <c r="B42" s="229" t="s">
        <v>18</v>
      </c>
      <c r="C42" s="207" t="s">
        <v>514</v>
      </c>
      <c r="D42" s="230"/>
      <c r="E42" s="231"/>
      <c r="F42" s="231"/>
      <c r="G42" s="231"/>
      <c r="H42" s="231"/>
      <c r="I42" s="212"/>
      <c r="J42" s="232"/>
      <c r="K42" s="168"/>
      <c r="L42" s="168"/>
      <c r="M42" s="168"/>
      <c r="N42" s="168"/>
      <c r="O42" s="233"/>
      <c r="P42" s="234"/>
      <c r="Q42" s="168"/>
      <c r="R42" s="168"/>
      <c r="S42" s="168"/>
      <c r="T42" s="168"/>
      <c r="U42" s="235"/>
      <c r="V42" s="232"/>
      <c r="W42" s="168"/>
      <c r="X42" s="168"/>
      <c r="Y42" s="168"/>
      <c r="Z42" s="168"/>
      <c r="AA42" s="233"/>
      <c r="AB42" s="234">
        <v>1</v>
      </c>
      <c r="AC42" s="168">
        <v>15</v>
      </c>
      <c r="AD42" s="168">
        <v>1</v>
      </c>
      <c r="AE42" s="168">
        <v>15</v>
      </c>
      <c r="AF42" s="168">
        <v>3</v>
      </c>
      <c r="AG42" s="235" t="s">
        <v>20</v>
      </c>
      <c r="AH42" s="236">
        <f t="shared" si="7"/>
        <v>1</v>
      </c>
      <c r="AI42" s="168">
        <f t="shared" si="8"/>
        <v>15</v>
      </c>
      <c r="AJ42" s="168">
        <f t="shared" si="8"/>
        <v>1</v>
      </c>
      <c r="AK42" s="168">
        <f t="shared" si="8"/>
        <v>15</v>
      </c>
      <c r="AL42" s="168">
        <f>SUM(H42,N42,T42,Z42,AF42)</f>
        <v>3</v>
      </c>
      <c r="AM42" s="128">
        <f t="shared" si="9"/>
        <v>2</v>
      </c>
    </row>
    <row r="43" spans="1:39" ht="31.5" customHeight="1">
      <c r="A43" s="266" t="s">
        <v>349</v>
      </c>
      <c r="B43" s="229" t="s">
        <v>18</v>
      </c>
      <c r="C43" s="208" t="s">
        <v>205</v>
      </c>
      <c r="D43" s="230"/>
      <c r="E43" s="231"/>
      <c r="F43" s="231"/>
      <c r="G43" s="231"/>
      <c r="H43" s="231"/>
      <c r="I43" s="212"/>
      <c r="J43" s="232"/>
      <c r="K43" s="168"/>
      <c r="L43" s="168"/>
      <c r="M43" s="168"/>
      <c r="N43" s="168"/>
      <c r="O43" s="233"/>
      <c r="P43" s="234"/>
      <c r="Q43" s="168"/>
      <c r="R43" s="168"/>
      <c r="S43" s="168"/>
      <c r="T43" s="168"/>
      <c r="U43" s="235"/>
      <c r="V43" s="232"/>
      <c r="W43" s="168"/>
      <c r="X43" s="168"/>
      <c r="Y43" s="168"/>
      <c r="Z43" s="168"/>
      <c r="AA43" s="233"/>
      <c r="AB43" s="234">
        <v>3</v>
      </c>
      <c r="AC43" s="168">
        <v>45</v>
      </c>
      <c r="AD43" s="168">
        <v>1</v>
      </c>
      <c r="AE43" s="168">
        <v>15</v>
      </c>
      <c r="AF43" s="168">
        <v>7</v>
      </c>
      <c r="AG43" s="235" t="s">
        <v>20</v>
      </c>
      <c r="AH43" s="236">
        <f>SUM(AG43,D43,J43,P43,V43,AB43)</f>
        <v>3</v>
      </c>
      <c r="AI43" s="168">
        <f t="shared" si="8"/>
        <v>45</v>
      </c>
      <c r="AJ43" s="168">
        <f t="shared" si="8"/>
        <v>1</v>
      </c>
      <c r="AK43" s="168">
        <f t="shared" si="8"/>
        <v>15</v>
      </c>
      <c r="AL43" s="168">
        <f>SUM(H43,N43,T43,Z43,AF43)</f>
        <v>7</v>
      </c>
      <c r="AM43" s="128">
        <f>SUM(AH43,AJ43)</f>
        <v>4</v>
      </c>
    </row>
    <row r="44" spans="1:53" ht="15.75" customHeight="1" thickBot="1">
      <c r="A44" s="266" t="s">
        <v>348</v>
      </c>
      <c r="B44" s="237" t="s">
        <v>240</v>
      </c>
      <c r="C44" s="209" t="s">
        <v>92</v>
      </c>
      <c r="D44" s="238"/>
      <c r="E44" s="239"/>
      <c r="F44" s="239"/>
      <c r="G44" s="239"/>
      <c r="H44" s="239"/>
      <c r="I44" s="240"/>
      <c r="J44" s="238"/>
      <c r="K44" s="239"/>
      <c r="L44" s="239"/>
      <c r="M44" s="239"/>
      <c r="N44" s="239"/>
      <c r="O44" s="235"/>
      <c r="P44" s="238"/>
      <c r="Q44" s="239"/>
      <c r="R44" s="239"/>
      <c r="S44" s="239"/>
      <c r="T44" s="239"/>
      <c r="U44" s="235" t="s">
        <v>297</v>
      </c>
      <c r="V44" s="238"/>
      <c r="W44" s="239"/>
      <c r="X44" s="239"/>
      <c r="Y44" s="239"/>
      <c r="Z44" s="239"/>
      <c r="AA44" s="241"/>
      <c r="AB44" s="242"/>
      <c r="AC44" s="239"/>
      <c r="AD44" s="239"/>
      <c r="AE44" s="239"/>
      <c r="AF44" s="239"/>
      <c r="AG44" s="240"/>
      <c r="AH44" s="236">
        <f>SUM(AG44,D44,J44,P44,V44,AB44)</f>
        <v>0</v>
      </c>
      <c r="AI44" s="168">
        <f t="shared" si="8"/>
        <v>0</v>
      </c>
      <c r="AJ44" s="168">
        <f t="shared" si="8"/>
        <v>0</v>
      </c>
      <c r="AK44" s="168">
        <f t="shared" si="8"/>
        <v>0</v>
      </c>
      <c r="AL44" s="168">
        <f>SUM(H44,N44,T44,Z44,AF44)</f>
        <v>0</v>
      </c>
      <c r="AM44" s="128">
        <f>SUM(AH44,AJ44)</f>
        <v>0</v>
      </c>
      <c r="BA44" s="165"/>
    </row>
    <row r="45" spans="1:39" s="7" customFormat="1" ht="15.75" customHeight="1">
      <c r="A45" s="282"/>
      <c r="B45" s="280"/>
      <c r="C45" s="281" t="s">
        <v>22</v>
      </c>
      <c r="D45" s="243">
        <f>SUM(D12:D44)</f>
        <v>5</v>
      </c>
      <c r="E45" s="244">
        <f>SUM(E12:E44)</f>
        <v>75</v>
      </c>
      <c r="F45" s="244">
        <f>SUM(F12:F44)</f>
        <v>0</v>
      </c>
      <c r="G45" s="244">
        <f>SUM(G12:G44)</f>
        <v>400</v>
      </c>
      <c r="H45" s="245">
        <f>SUM(H12:H44)</f>
        <v>30</v>
      </c>
      <c r="I45" s="246">
        <f>SUM(D45,F45)</f>
        <v>5</v>
      </c>
      <c r="J45" s="243">
        <f>SUM(J12:J44)</f>
        <v>16</v>
      </c>
      <c r="K45" s="244">
        <f>SUM(K12:K44)</f>
        <v>240</v>
      </c>
      <c r="L45" s="244">
        <f>SUM(L12:L44)</f>
        <v>1</v>
      </c>
      <c r="M45" s="244">
        <f>SUM(M12:M44)</f>
        <v>15</v>
      </c>
      <c r="N45" s="245">
        <f>SUM(N12:N44)</f>
        <v>16</v>
      </c>
      <c r="O45" s="247">
        <f>SUM(J45,L45)</f>
        <v>17</v>
      </c>
      <c r="P45" s="248">
        <f>SUM(P12:P44)</f>
        <v>13</v>
      </c>
      <c r="Q45" s="244">
        <f>SUM(Q12:Q44)</f>
        <v>195</v>
      </c>
      <c r="R45" s="244">
        <f>SUM(R12:R44)</f>
        <v>4</v>
      </c>
      <c r="S45" s="244">
        <f>SUM(S12:S44)</f>
        <v>60</v>
      </c>
      <c r="T45" s="245">
        <f>SUM(T12:T44)</f>
        <v>20</v>
      </c>
      <c r="U45" s="247">
        <f>SUM(P45,R45)</f>
        <v>17</v>
      </c>
      <c r="V45" s="243">
        <f>SUM(V12:V44)</f>
        <v>8</v>
      </c>
      <c r="W45" s="244">
        <f>SUM(W12:W44)</f>
        <v>120</v>
      </c>
      <c r="X45" s="244">
        <f>SUM(X12:X44)</f>
        <v>4</v>
      </c>
      <c r="Y45" s="244">
        <f>SUM(Y12:Y44)</f>
        <v>60</v>
      </c>
      <c r="Z45" s="245">
        <f>SUM(Z12:Z44)</f>
        <v>14</v>
      </c>
      <c r="AA45" s="247">
        <f>SUM(V45,X45)</f>
        <v>12</v>
      </c>
      <c r="AB45" s="243">
        <f>SUM(AB12:AB44)</f>
        <v>4</v>
      </c>
      <c r="AC45" s="244">
        <f>SUM(AC12:AC44)</f>
        <v>60</v>
      </c>
      <c r="AD45" s="244">
        <f>SUM(AD12:AD44)</f>
        <v>2</v>
      </c>
      <c r="AE45" s="244">
        <f>SUM(AE12:AE44)</f>
        <v>30</v>
      </c>
      <c r="AF45" s="245">
        <f>SUM(AF12:AF44)</f>
        <v>10</v>
      </c>
      <c r="AG45" s="246">
        <f>SUM(AB45,AD45)</f>
        <v>6</v>
      </c>
      <c r="AH45" s="249">
        <f aca="true" t="shared" si="10" ref="AH45:AM45">SUM(AH12:AH44)</f>
        <v>46</v>
      </c>
      <c r="AI45" s="244">
        <f t="shared" si="10"/>
        <v>690</v>
      </c>
      <c r="AJ45" s="244">
        <f t="shared" si="10"/>
        <v>11</v>
      </c>
      <c r="AK45" s="244">
        <f t="shared" si="10"/>
        <v>565</v>
      </c>
      <c r="AL45" s="245">
        <f t="shared" si="10"/>
        <v>90</v>
      </c>
      <c r="AM45" s="250">
        <f t="shared" si="10"/>
        <v>57</v>
      </c>
    </row>
    <row r="46" spans="1:39" s="7" customFormat="1" ht="15.75" customHeight="1">
      <c r="A46" s="282" t="s">
        <v>8</v>
      </c>
      <c r="B46" s="280"/>
      <c r="C46" s="281" t="s">
        <v>23</v>
      </c>
      <c r="D46" s="873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4"/>
      <c r="R46" s="874"/>
      <c r="S46" s="874"/>
      <c r="T46" s="874"/>
      <c r="U46" s="874"/>
      <c r="V46" s="874"/>
      <c r="W46" s="874"/>
      <c r="X46" s="874"/>
      <c r="Y46" s="874"/>
      <c r="Z46" s="874"/>
      <c r="AA46" s="874"/>
      <c r="AB46" s="874"/>
      <c r="AC46" s="874"/>
      <c r="AD46" s="874"/>
      <c r="AE46" s="874"/>
      <c r="AF46" s="874"/>
      <c r="AG46" s="874"/>
      <c r="AH46" s="874"/>
      <c r="AI46" s="874"/>
      <c r="AJ46" s="874"/>
      <c r="AK46" s="874"/>
      <c r="AL46" s="874"/>
      <c r="AM46" s="875"/>
    </row>
    <row r="47" spans="1:39" ht="31.5">
      <c r="A47" s="784"/>
      <c r="B47" s="226" t="s">
        <v>18</v>
      </c>
      <c r="C47" s="220" t="s">
        <v>93</v>
      </c>
      <c r="D47" s="876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  <c r="X47" s="877"/>
      <c r="Y47" s="877"/>
      <c r="Z47" s="877"/>
      <c r="AA47" s="877"/>
      <c r="AB47" s="877"/>
      <c r="AC47" s="877"/>
      <c r="AD47" s="877"/>
      <c r="AE47" s="877"/>
      <c r="AF47" s="877"/>
      <c r="AG47" s="877"/>
      <c r="AH47" s="877"/>
      <c r="AI47" s="877"/>
      <c r="AJ47" s="877"/>
      <c r="AK47" s="877"/>
      <c r="AL47" s="877"/>
      <c r="AM47" s="878"/>
    </row>
    <row r="48" spans="1:39" ht="15.75" customHeight="1">
      <c r="A48" s="785" t="s">
        <v>187</v>
      </c>
      <c r="B48" s="229" t="s">
        <v>18</v>
      </c>
      <c r="C48" s="207" t="s">
        <v>515</v>
      </c>
      <c r="D48" s="191"/>
      <c r="E48" s="192"/>
      <c r="F48" s="193"/>
      <c r="G48" s="192"/>
      <c r="H48" s="193"/>
      <c r="I48" s="213"/>
      <c r="J48" s="191">
        <v>2</v>
      </c>
      <c r="K48" s="192">
        <v>30</v>
      </c>
      <c r="L48" s="193">
        <v>1</v>
      </c>
      <c r="M48" s="192">
        <v>15</v>
      </c>
      <c r="N48" s="193">
        <v>4</v>
      </c>
      <c r="O48" s="213" t="s">
        <v>18</v>
      </c>
      <c r="P48" s="191"/>
      <c r="Q48" s="192"/>
      <c r="R48" s="193"/>
      <c r="S48" s="192"/>
      <c r="T48" s="193"/>
      <c r="U48" s="213"/>
      <c r="V48" s="191"/>
      <c r="W48" s="192"/>
      <c r="X48" s="193"/>
      <c r="Y48" s="192"/>
      <c r="Z48" s="193"/>
      <c r="AA48" s="213"/>
      <c r="AB48" s="191"/>
      <c r="AC48" s="192"/>
      <c r="AD48" s="193"/>
      <c r="AE48" s="192"/>
      <c r="AF48" s="415"/>
      <c r="AG48" s="214"/>
      <c r="AH48" s="228">
        <f aca="true" t="shared" si="11" ref="AH48:AH65">SUM(AG48,D48,J48,P48,V48,AB48)</f>
        <v>2</v>
      </c>
      <c r="AI48" s="192">
        <f aca="true" t="shared" si="12" ref="AI48:AL65">SUM(E48,K48,Q48,W48,AC48)</f>
        <v>30</v>
      </c>
      <c r="AJ48" s="251">
        <f t="shared" si="12"/>
        <v>1</v>
      </c>
      <c r="AK48" s="192">
        <f t="shared" si="12"/>
        <v>15</v>
      </c>
      <c r="AL48" s="251">
        <f>SUM(H48,N48,T48,Z48,AF48)</f>
        <v>4</v>
      </c>
      <c r="AM48" s="190">
        <f aca="true" t="shared" si="13" ref="AM48:AM65">SUM(AH48,AJ48)</f>
        <v>3</v>
      </c>
    </row>
    <row r="49" spans="1:39" s="139" customFormat="1" ht="15.75" customHeight="1">
      <c r="A49" s="785" t="s">
        <v>186</v>
      </c>
      <c r="B49" s="237" t="s">
        <v>18</v>
      </c>
      <c r="C49" s="209" t="s">
        <v>312</v>
      </c>
      <c r="D49" s="252"/>
      <c r="E49" s="253"/>
      <c r="F49" s="254"/>
      <c r="G49" s="253"/>
      <c r="H49" s="254"/>
      <c r="I49" s="255"/>
      <c r="J49" s="252"/>
      <c r="K49" s="253"/>
      <c r="L49" s="254"/>
      <c r="M49" s="253"/>
      <c r="N49" s="254"/>
      <c r="O49" s="255"/>
      <c r="P49" s="252"/>
      <c r="Q49" s="253"/>
      <c r="R49" s="254"/>
      <c r="S49" s="253"/>
      <c r="T49" s="254"/>
      <c r="U49" s="255"/>
      <c r="V49" s="252"/>
      <c r="W49" s="253"/>
      <c r="X49" s="254"/>
      <c r="Y49" s="253"/>
      <c r="Z49" s="254"/>
      <c r="AA49" s="255"/>
      <c r="AB49" s="252">
        <v>3</v>
      </c>
      <c r="AC49" s="253">
        <v>45</v>
      </c>
      <c r="AD49" s="254">
        <v>1</v>
      </c>
      <c r="AE49" s="253">
        <v>15</v>
      </c>
      <c r="AF49" s="254">
        <v>6</v>
      </c>
      <c r="AG49" s="731" t="s">
        <v>18</v>
      </c>
      <c r="AH49" s="256">
        <f>SUM(AG49,D49,J49,P49,V49,AB49)</f>
        <v>3</v>
      </c>
      <c r="AI49" s="253">
        <f>SUM(E49,K49,Q49,W49,AC49)</f>
        <v>45</v>
      </c>
      <c r="AJ49" s="257">
        <f>SUM(F49,L49,R49,X49,AD49)</f>
        <v>1</v>
      </c>
      <c r="AK49" s="253">
        <f>SUM(G49,M49,S49,Y49,AE49)</f>
        <v>15</v>
      </c>
      <c r="AL49" s="257">
        <f>SUM(H49,N49,T49,Z49,AF49)</f>
        <v>6</v>
      </c>
      <c r="AM49" s="185">
        <f>SUM(AH49,AJ49)</f>
        <v>4</v>
      </c>
    </row>
    <row r="50" spans="1:39" ht="15.75" customHeight="1">
      <c r="A50" s="784"/>
      <c r="B50" s="229"/>
      <c r="C50" s="283" t="s">
        <v>241</v>
      </c>
      <c r="D50" s="870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1"/>
      <c r="T50" s="871"/>
      <c r="U50" s="871"/>
      <c r="V50" s="871"/>
      <c r="W50" s="871"/>
      <c r="X50" s="871"/>
      <c r="Y50" s="871"/>
      <c r="Z50" s="871"/>
      <c r="AA50" s="871"/>
      <c r="AB50" s="871"/>
      <c r="AC50" s="871"/>
      <c r="AD50" s="871"/>
      <c r="AE50" s="871"/>
      <c r="AF50" s="871"/>
      <c r="AG50" s="871"/>
      <c r="AH50" s="871"/>
      <c r="AI50" s="871"/>
      <c r="AJ50" s="871"/>
      <c r="AK50" s="871"/>
      <c r="AL50" s="871"/>
      <c r="AM50" s="872"/>
    </row>
    <row r="51" spans="1:39" ht="15.75" customHeight="1">
      <c r="A51" s="785" t="s">
        <v>302</v>
      </c>
      <c r="B51" s="226" t="s">
        <v>18</v>
      </c>
      <c r="C51" s="205" t="s">
        <v>166</v>
      </c>
      <c r="D51" s="191"/>
      <c r="E51" s="192"/>
      <c r="F51" s="193"/>
      <c r="G51" s="192"/>
      <c r="H51" s="193"/>
      <c r="I51" s="213"/>
      <c r="J51" s="191">
        <v>2</v>
      </c>
      <c r="K51" s="192">
        <v>30</v>
      </c>
      <c r="L51" s="193">
        <v>2</v>
      </c>
      <c r="M51" s="192">
        <v>30</v>
      </c>
      <c r="N51" s="193">
        <v>6</v>
      </c>
      <c r="O51" s="213" t="s">
        <v>538</v>
      </c>
      <c r="P51" s="191"/>
      <c r="Q51" s="192"/>
      <c r="R51" s="193"/>
      <c r="S51" s="192"/>
      <c r="T51" s="193"/>
      <c r="U51" s="213"/>
      <c r="V51" s="191"/>
      <c r="W51" s="192"/>
      <c r="X51" s="193"/>
      <c r="Y51" s="192"/>
      <c r="Z51" s="193"/>
      <c r="AA51" s="213" t="s">
        <v>537</v>
      </c>
      <c r="AB51" s="191"/>
      <c r="AC51" s="192"/>
      <c r="AD51" s="193"/>
      <c r="AE51" s="192"/>
      <c r="AF51" s="193"/>
      <c r="AG51" s="259"/>
      <c r="AH51" s="228">
        <f>SUM(AG51,D51,J51,P51,V51,AB51)</f>
        <v>2</v>
      </c>
      <c r="AI51" s="192">
        <f aca="true" t="shared" si="14" ref="AI51:AL52">SUM(E51,K51,Q51,W51,AC51)</f>
        <v>30</v>
      </c>
      <c r="AJ51" s="251">
        <f t="shared" si="14"/>
        <v>2</v>
      </c>
      <c r="AK51" s="192">
        <f t="shared" si="14"/>
        <v>30</v>
      </c>
      <c r="AL51" s="251">
        <f t="shared" si="14"/>
        <v>6</v>
      </c>
      <c r="AM51" s="190">
        <f>SUM(AH51,AJ51)</f>
        <v>4</v>
      </c>
    </row>
    <row r="52" spans="1:39" s="414" customFormat="1" ht="16.5">
      <c r="A52" s="785" t="s">
        <v>308</v>
      </c>
      <c r="B52" s="226" t="s">
        <v>18</v>
      </c>
      <c r="C52" s="205" t="s">
        <v>168</v>
      </c>
      <c r="D52" s="191"/>
      <c r="E52" s="192"/>
      <c r="F52" s="193"/>
      <c r="G52" s="192"/>
      <c r="H52" s="193"/>
      <c r="I52" s="213"/>
      <c r="J52" s="191"/>
      <c r="K52" s="192"/>
      <c r="L52" s="193"/>
      <c r="M52" s="192"/>
      <c r="N52" s="193"/>
      <c r="O52" s="213"/>
      <c r="P52" s="191">
        <v>2</v>
      </c>
      <c r="Q52" s="192">
        <v>30</v>
      </c>
      <c r="R52" s="193">
        <v>1</v>
      </c>
      <c r="S52" s="192">
        <v>15</v>
      </c>
      <c r="T52" s="193">
        <v>5</v>
      </c>
      <c r="U52" s="781" t="s">
        <v>20</v>
      </c>
      <c r="V52" s="416"/>
      <c r="W52" s="417"/>
      <c r="X52" s="418"/>
      <c r="Y52" s="417"/>
      <c r="Z52" s="418"/>
      <c r="AA52" s="213" t="s">
        <v>537</v>
      </c>
      <c r="AB52" s="416"/>
      <c r="AC52" s="417"/>
      <c r="AD52" s="418"/>
      <c r="AE52" s="417"/>
      <c r="AF52" s="418"/>
      <c r="AG52" s="420"/>
      <c r="AH52" s="228">
        <f>SUM(AG52,D52,J52,P52,V52,AB52)</f>
        <v>2</v>
      </c>
      <c r="AI52" s="192">
        <f t="shared" si="14"/>
        <v>30</v>
      </c>
      <c r="AJ52" s="251">
        <f t="shared" si="14"/>
        <v>1</v>
      </c>
      <c r="AK52" s="192">
        <f t="shared" si="14"/>
        <v>15</v>
      </c>
      <c r="AL52" s="251">
        <f t="shared" si="14"/>
        <v>5</v>
      </c>
      <c r="AM52" s="190">
        <f>SUM(AH52,AJ52)</f>
        <v>3</v>
      </c>
    </row>
    <row r="53" spans="1:39" ht="16.5">
      <c r="A53" s="785" t="s">
        <v>309</v>
      </c>
      <c r="B53" s="229" t="s">
        <v>18</v>
      </c>
      <c r="C53" s="207" t="s">
        <v>169</v>
      </c>
      <c r="D53" s="167"/>
      <c r="E53" s="168"/>
      <c r="F53" s="169"/>
      <c r="G53" s="168"/>
      <c r="H53" s="169"/>
      <c r="I53" s="211"/>
      <c r="J53" s="167"/>
      <c r="K53" s="168"/>
      <c r="L53" s="169"/>
      <c r="M53" s="168"/>
      <c r="N53" s="169"/>
      <c r="O53" s="211"/>
      <c r="P53" s="167"/>
      <c r="Q53" s="168"/>
      <c r="R53" s="169"/>
      <c r="S53" s="168"/>
      <c r="T53" s="169"/>
      <c r="U53" s="211"/>
      <c r="V53" s="167">
        <v>3</v>
      </c>
      <c r="W53" s="168">
        <v>45</v>
      </c>
      <c r="X53" s="169">
        <v>1</v>
      </c>
      <c r="Y53" s="168">
        <v>15</v>
      </c>
      <c r="Z53" s="169">
        <v>5</v>
      </c>
      <c r="AA53" s="799" t="s">
        <v>544</v>
      </c>
      <c r="AB53" s="167"/>
      <c r="AC53" s="168"/>
      <c r="AD53" s="169"/>
      <c r="AE53" s="168"/>
      <c r="AF53" s="169"/>
      <c r="AG53" s="212"/>
      <c r="AH53" s="236">
        <f t="shared" si="11"/>
        <v>3</v>
      </c>
      <c r="AI53" s="168">
        <f t="shared" si="12"/>
        <v>45</v>
      </c>
      <c r="AJ53" s="234">
        <f t="shared" si="12"/>
        <v>1</v>
      </c>
      <c r="AK53" s="168">
        <f t="shared" si="12"/>
        <v>15</v>
      </c>
      <c r="AL53" s="234">
        <f>SUM(H53,N53,T53,Z53,AF53)</f>
        <v>5</v>
      </c>
      <c r="AM53" s="128">
        <f t="shared" si="13"/>
        <v>4</v>
      </c>
    </row>
    <row r="54" spans="1:39" ht="44.25" customHeight="1">
      <c r="A54" s="266" t="s">
        <v>353</v>
      </c>
      <c r="B54" s="237" t="s">
        <v>244</v>
      </c>
      <c r="C54" s="217" t="s">
        <v>245</v>
      </c>
      <c r="D54" s="252"/>
      <c r="E54" s="253"/>
      <c r="F54" s="254"/>
      <c r="G54" s="253"/>
      <c r="H54" s="254"/>
      <c r="I54" s="255"/>
      <c r="J54" s="252"/>
      <c r="K54" s="253"/>
      <c r="L54" s="254"/>
      <c r="M54" s="253"/>
      <c r="N54" s="254"/>
      <c r="O54" s="255"/>
      <c r="P54" s="252"/>
      <c r="Q54" s="253"/>
      <c r="R54" s="254"/>
      <c r="S54" s="253"/>
      <c r="T54" s="254"/>
      <c r="U54" s="255"/>
      <c r="V54" s="252"/>
      <c r="W54" s="253"/>
      <c r="X54" s="254"/>
      <c r="Y54" s="253"/>
      <c r="Z54" s="254"/>
      <c r="AA54" s="255" t="s">
        <v>246</v>
      </c>
      <c r="AB54" s="252"/>
      <c r="AC54" s="253"/>
      <c r="AD54" s="254"/>
      <c r="AE54" s="253"/>
      <c r="AF54" s="254"/>
      <c r="AG54" s="260"/>
      <c r="AH54" s="236">
        <f t="shared" si="11"/>
        <v>0</v>
      </c>
      <c r="AI54" s="253">
        <f t="shared" si="12"/>
        <v>0</v>
      </c>
      <c r="AJ54" s="257">
        <f t="shared" si="12"/>
        <v>0</v>
      </c>
      <c r="AK54" s="253">
        <f t="shared" si="12"/>
        <v>0</v>
      </c>
      <c r="AL54" s="257">
        <f>SUM(H54,N54,T54,Z54,AF54)</f>
        <v>0</v>
      </c>
      <c r="AM54" s="185">
        <f t="shared" si="13"/>
        <v>0</v>
      </c>
    </row>
    <row r="55" spans="1:53" ht="15.75" customHeight="1">
      <c r="A55" s="786"/>
      <c r="B55" s="229" t="s">
        <v>18</v>
      </c>
      <c r="C55" s="283" t="s">
        <v>247</v>
      </c>
      <c r="D55" s="870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871"/>
      <c r="Z55" s="871"/>
      <c r="AA55" s="871"/>
      <c r="AB55" s="871"/>
      <c r="AC55" s="871"/>
      <c r="AD55" s="871"/>
      <c r="AE55" s="871"/>
      <c r="AF55" s="871"/>
      <c r="AG55" s="871"/>
      <c r="AH55" s="871">
        <f t="shared" si="11"/>
        <v>0</v>
      </c>
      <c r="AI55" s="871">
        <f t="shared" si="12"/>
        <v>0</v>
      </c>
      <c r="AJ55" s="871">
        <f t="shared" si="12"/>
        <v>0</v>
      </c>
      <c r="AK55" s="871">
        <f t="shared" si="12"/>
        <v>0</v>
      </c>
      <c r="AL55" s="871">
        <f>SUM(H55,N55,T55,Z55,AF55)</f>
        <v>0</v>
      </c>
      <c r="AM55" s="872">
        <f t="shared" si="13"/>
        <v>0</v>
      </c>
      <c r="BA55" s="165"/>
    </row>
    <row r="56" spans="1:53" ht="15.75" customHeight="1">
      <c r="A56" s="266" t="s">
        <v>303</v>
      </c>
      <c r="B56" s="226" t="s">
        <v>18</v>
      </c>
      <c r="C56" s="218" t="s">
        <v>91</v>
      </c>
      <c r="D56" s="191"/>
      <c r="E56" s="192"/>
      <c r="F56" s="193"/>
      <c r="G56" s="192"/>
      <c r="H56" s="193"/>
      <c r="I56" s="213"/>
      <c r="J56" s="191">
        <v>1</v>
      </c>
      <c r="K56" s="192">
        <v>15</v>
      </c>
      <c r="L56" s="193">
        <v>1</v>
      </c>
      <c r="M56" s="192">
        <v>15</v>
      </c>
      <c r="N56" s="193">
        <v>4</v>
      </c>
      <c r="O56" s="213" t="s">
        <v>20</v>
      </c>
      <c r="P56" s="191"/>
      <c r="Q56" s="192"/>
      <c r="R56" s="193"/>
      <c r="S56" s="192"/>
      <c r="T56" s="193"/>
      <c r="U56" s="213"/>
      <c r="V56" s="191"/>
      <c r="W56" s="192"/>
      <c r="X56" s="193"/>
      <c r="Y56" s="192"/>
      <c r="Z56" s="193"/>
      <c r="AA56" s="213"/>
      <c r="AB56" s="191"/>
      <c r="AC56" s="192"/>
      <c r="AD56" s="193"/>
      <c r="AE56" s="192"/>
      <c r="AF56" s="193"/>
      <c r="AG56" s="214"/>
      <c r="AH56" s="236">
        <f>SUM(AG56,D56,J56,P56,V56,AB56)</f>
        <v>1</v>
      </c>
      <c r="AI56" s="192">
        <f t="shared" si="12"/>
        <v>15</v>
      </c>
      <c r="AJ56" s="251">
        <f t="shared" si="12"/>
        <v>1</v>
      </c>
      <c r="AK56" s="192">
        <f t="shared" si="12"/>
        <v>15</v>
      </c>
      <c r="AL56" s="251">
        <f t="shared" si="12"/>
        <v>4</v>
      </c>
      <c r="AM56" s="190">
        <f>SUM(AH56,AJ56)</f>
        <v>2</v>
      </c>
      <c r="BA56" s="165"/>
    </row>
    <row r="57" spans="1:53" ht="15.75" customHeight="1">
      <c r="A57" s="266" t="s">
        <v>341</v>
      </c>
      <c r="B57" s="229" t="s">
        <v>18</v>
      </c>
      <c r="C57" s="208" t="s">
        <v>90</v>
      </c>
      <c r="D57" s="167"/>
      <c r="E57" s="168"/>
      <c r="F57" s="169"/>
      <c r="G57" s="168"/>
      <c r="H57" s="169"/>
      <c r="I57" s="211"/>
      <c r="J57" s="167"/>
      <c r="K57" s="168"/>
      <c r="L57" s="169"/>
      <c r="M57" s="168"/>
      <c r="N57" s="169"/>
      <c r="O57" s="211"/>
      <c r="P57" s="167">
        <v>2</v>
      </c>
      <c r="Q57" s="168">
        <v>30</v>
      </c>
      <c r="R57" s="169">
        <v>1</v>
      </c>
      <c r="S57" s="168">
        <v>15</v>
      </c>
      <c r="T57" s="169">
        <v>5</v>
      </c>
      <c r="U57" s="211" t="s">
        <v>20</v>
      </c>
      <c r="V57" s="167"/>
      <c r="W57" s="168"/>
      <c r="X57" s="169"/>
      <c r="Y57" s="168"/>
      <c r="Z57" s="169"/>
      <c r="AA57" s="211"/>
      <c r="AB57" s="167"/>
      <c r="AC57" s="168"/>
      <c r="AD57" s="169"/>
      <c r="AE57" s="168"/>
      <c r="AF57" s="169"/>
      <c r="AG57" s="212"/>
      <c r="AH57" s="236">
        <f>SUM(AG57,D57,J57,P57,V57,AB57)</f>
        <v>2</v>
      </c>
      <c r="AI57" s="168">
        <f t="shared" si="12"/>
        <v>30</v>
      </c>
      <c r="AJ57" s="234">
        <f t="shared" si="12"/>
        <v>1</v>
      </c>
      <c r="AK57" s="168">
        <f t="shared" si="12"/>
        <v>15</v>
      </c>
      <c r="AL57" s="234">
        <f t="shared" si="12"/>
        <v>5</v>
      </c>
      <c r="AM57" s="128">
        <f>SUM(AH57,AJ57)</f>
        <v>3</v>
      </c>
      <c r="BA57" s="165"/>
    </row>
    <row r="58" spans="1:39" ht="15.75">
      <c r="A58" s="266" t="s">
        <v>357</v>
      </c>
      <c r="B58" s="226" t="s">
        <v>18</v>
      </c>
      <c r="C58" s="218" t="s">
        <v>201</v>
      </c>
      <c r="D58" s="191"/>
      <c r="E58" s="192"/>
      <c r="F58" s="193"/>
      <c r="G58" s="192"/>
      <c r="H58" s="193"/>
      <c r="I58" s="213"/>
      <c r="J58" s="191"/>
      <c r="K58" s="192"/>
      <c r="L58" s="193"/>
      <c r="M58" s="192"/>
      <c r="N58" s="193"/>
      <c r="O58" s="213"/>
      <c r="P58" s="191"/>
      <c r="Q58" s="192"/>
      <c r="R58" s="193"/>
      <c r="S58" s="192"/>
      <c r="T58" s="193"/>
      <c r="U58" s="213"/>
      <c r="V58" s="191">
        <v>1</v>
      </c>
      <c r="W58" s="192">
        <v>15</v>
      </c>
      <c r="X58" s="193">
        <v>1</v>
      </c>
      <c r="Y58" s="192">
        <v>15</v>
      </c>
      <c r="Z58" s="193">
        <v>4</v>
      </c>
      <c r="AA58" s="213" t="s">
        <v>20</v>
      </c>
      <c r="AB58" s="191"/>
      <c r="AC58" s="192"/>
      <c r="AD58" s="193"/>
      <c r="AE58" s="192"/>
      <c r="AF58" s="193"/>
      <c r="AG58" s="214" t="s">
        <v>539</v>
      </c>
      <c r="AH58" s="228">
        <f t="shared" si="11"/>
        <v>1</v>
      </c>
      <c r="AI58" s="192">
        <f t="shared" si="12"/>
        <v>15</v>
      </c>
      <c r="AJ58" s="251">
        <f t="shared" si="12"/>
        <v>1</v>
      </c>
      <c r="AK58" s="192">
        <f t="shared" si="12"/>
        <v>15</v>
      </c>
      <c r="AL58" s="251">
        <f aca="true" t="shared" si="15" ref="AL58:AL63">SUM(H58,N58,T58,Z58,AF58)</f>
        <v>4</v>
      </c>
      <c r="AM58" s="190">
        <f t="shared" si="13"/>
        <v>2</v>
      </c>
    </row>
    <row r="59" spans="1:39" ht="15.75">
      <c r="A59" s="266" t="s">
        <v>346</v>
      </c>
      <c r="B59" s="229" t="s">
        <v>18</v>
      </c>
      <c r="C59" s="208" t="s">
        <v>462</v>
      </c>
      <c r="D59" s="167"/>
      <c r="E59" s="168"/>
      <c r="F59" s="169"/>
      <c r="G59" s="168"/>
      <c r="H59" s="169"/>
      <c r="I59" s="211"/>
      <c r="J59" s="167"/>
      <c r="K59" s="168"/>
      <c r="L59" s="169"/>
      <c r="M59" s="168"/>
      <c r="N59" s="169"/>
      <c r="O59" s="211"/>
      <c r="P59" s="167"/>
      <c r="Q59" s="168"/>
      <c r="R59" s="169"/>
      <c r="S59" s="168"/>
      <c r="T59" s="169"/>
      <c r="U59" s="211"/>
      <c r="V59" s="167">
        <v>1</v>
      </c>
      <c r="W59" s="168">
        <v>15</v>
      </c>
      <c r="X59" s="169">
        <v>1</v>
      </c>
      <c r="Y59" s="168">
        <v>15</v>
      </c>
      <c r="Z59" s="169">
        <v>4</v>
      </c>
      <c r="AA59" s="806" t="s">
        <v>538</v>
      </c>
      <c r="AB59" s="167"/>
      <c r="AC59" s="168"/>
      <c r="AD59" s="169"/>
      <c r="AE59" s="168"/>
      <c r="AF59" s="170"/>
      <c r="AG59" s="214" t="s">
        <v>539</v>
      </c>
      <c r="AH59" s="236">
        <f>SUM(AG59,D59,J59,P59,V59,AB59)</f>
        <v>1</v>
      </c>
      <c r="AI59" s="168">
        <f>SUM(E59,K59,Q59,W59,AC59)</f>
        <v>15</v>
      </c>
      <c r="AJ59" s="234">
        <f t="shared" si="12"/>
        <v>1</v>
      </c>
      <c r="AK59" s="168">
        <f>SUM(G59,M59,S59,Y59,AE59)</f>
        <v>15</v>
      </c>
      <c r="AL59" s="234">
        <f t="shared" si="15"/>
        <v>4</v>
      </c>
      <c r="AM59" s="128">
        <f>SUM(AH59,AJ59)</f>
        <v>2</v>
      </c>
    </row>
    <row r="60" spans="1:39" ht="31.5">
      <c r="A60" s="266" t="s">
        <v>354</v>
      </c>
      <c r="B60" s="229" t="s">
        <v>18</v>
      </c>
      <c r="C60" s="208" t="s">
        <v>199</v>
      </c>
      <c r="D60" s="167"/>
      <c r="E60" s="168"/>
      <c r="F60" s="169"/>
      <c r="G60" s="168"/>
      <c r="H60" s="169"/>
      <c r="I60" s="211"/>
      <c r="J60" s="167"/>
      <c r="K60" s="168"/>
      <c r="L60" s="169"/>
      <c r="M60" s="168"/>
      <c r="N60" s="169"/>
      <c r="O60" s="211"/>
      <c r="P60" s="167"/>
      <c r="Q60" s="168"/>
      <c r="R60" s="169"/>
      <c r="S60" s="168"/>
      <c r="T60" s="169"/>
      <c r="U60" s="211"/>
      <c r="V60" s="167">
        <v>1</v>
      </c>
      <c r="W60" s="168">
        <v>15</v>
      </c>
      <c r="X60" s="169">
        <v>1</v>
      </c>
      <c r="Y60" s="168">
        <v>15</v>
      </c>
      <c r="Z60" s="169">
        <v>3</v>
      </c>
      <c r="AA60" s="806" t="s">
        <v>20</v>
      </c>
      <c r="AB60" s="167"/>
      <c r="AC60" s="168"/>
      <c r="AD60" s="169"/>
      <c r="AE60" s="168"/>
      <c r="AF60" s="170"/>
      <c r="AG60" s="214" t="s">
        <v>539</v>
      </c>
      <c r="AH60" s="236">
        <f>SUM(AG60,D60,J60,P60,V60,AB60)</f>
        <v>1</v>
      </c>
      <c r="AI60" s="168">
        <f t="shared" si="12"/>
        <v>15</v>
      </c>
      <c r="AJ60" s="234">
        <f t="shared" si="12"/>
        <v>1</v>
      </c>
      <c r="AK60" s="168">
        <f t="shared" si="12"/>
        <v>15</v>
      </c>
      <c r="AL60" s="234">
        <f t="shared" si="15"/>
        <v>3</v>
      </c>
      <c r="AM60" s="128">
        <f>SUM(AH60,AJ60)</f>
        <v>2</v>
      </c>
    </row>
    <row r="61" spans="1:39" ht="16.5">
      <c r="A61" s="266" t="s">
        <v>358</v>
      </c>
      <c r="B61" s="229" t="s">
        <v>18</v>
      </c>
      <c r="C61" s="208" t="s">
        <v>202</v>
      </c>
      <c r="D61" s="167"/>
      <c r="E61" s="168"/>
      <c r="F61" s="169"/>
      <c r="G61" s="168"/>
      <c r="H61" s="169"/>
      <c r="I61" s="211"/>
      <c r="J61" s="167"/>
      <c r="K61" s="168"/>
      <c r="L61" s="169"/>
      <c r="M61" s="168"/>
      <c r="N61" s="169"/>
      <c r="O61" s="211"/>
      <c r="P61" s="167"/>
      <c r="Q61" s="168"/>
      <c r="R61" s="169"/>
      <c r="S61" s="168"/>
      <c r="T61" s="169"/>
      <c r="U61" s="211"/>
      <c r="V61" s="167"/>
      <c r="W61" s="168"/>
      <c r="X61" s="169"/>
      <c r="Y61" s="168"/>
      <c r="Z61" s="169"/>
      <c r="AA61" s="211"/>
      <c r="AB61" s="167">
        <v>3</v>
      </c>
      <c r="AC61" s="168">
        <v>45</v>
      </c>
      <c r="AD61" s="169">
        <v>3</v>
      </c>
      <c r="AE61" s="168">
        <v>45</v>
      </c>
      <c r="AF61" s="170">
        <v>5</v>
      </c>
      <c r="AG61" s="800" t="s">
        <v>249</v>
      </c>
      <c r="AH61" s="236">
        <f t="shared" si="11"/>
        <v>3</v>
      </c>
      <c r="AI61" s="168">
        <f t="shared" si="12"/>
        <v>45</v>
      </c>
      <c r="AJ61" s="234">
        <f t="shared" si="12"/>
        <v>3</v>
      </c>
      <c r="AK61" s="168">
        <f t="shared" si="12"/>
        <v>45</v>
      </c>
      <c r="AL61" s="234">
        <f t="shared" si="15"/>
        <v>5</v>
      </c>
      <c r="AM61" s="128">
        <f t="shared" si="13"/>
        <v>6</v>
      </c>
    </row>
    <row r="62" spans="1:39" ht="16.5">
      <c r="A62" s="266" t="s">
        <v>347</v>
      </c>
      <c r="B62" s="229" t="s">
        <v>18</v>
      </c>
      <c r="C62" s="208" t="s">
        <v>203</v>
      </c>
      <c r="D62" s="167"/>
      <c r="E62" s="168"/>
      <c r="F62" s="169"/>
      <c r="G62" s="168"/>
      <c r="H62" s="169"/>
      <c r="I62" s="211"/>
      <c r="J62" s="167"/>
      <c r="K62" s="168"/>
      <c r="L62" s="169"/>
      <c r="M62" s="168"/>
      <c r="N62" s="169"/>
      <c r="O62" s="211"/>
      <c r="P62" s="167"/>
      <c r="Q62" s="168"/>
      <c r="R62" s="169"/>
      <c r="S62" s="168"/>
      <c r="T62" s="169"/>
      <c r="U62" s="211"/>
      <c r="V62" s="167"/>
      <c r="W62" s="168"/>
      <c r="X62" s="169"/>
      <c r="Y62" s="168"/>
      <c r="Z62" s="169"/>
      <c r="AA62" s="211"/>
      <c r="AB62" s="167">
        <v>1</v>
      </c>
      <c r="AC62" s="168">
        <v>15</v>
      </c>
      <c r="AD62" s="169">
        <v>1</v>
      </c>
      <c r="AE62" s="168">
        <v>15</v>
      </c>
      <c r="AF62" s="170">
        <v>3</v>
      </c>
      <c r="AG62" s="800" t="s">
        <v>249</v>
      </c>
      <c r="AH62" s="236">
        <f t="shared" si="11"/>
        <v>1</v>
      </c>
      <c r="AI62" s="168">
        <f t="shared" si="12"/>
        <v>15</v>
      </c>
      <c r="AJ62" s="234">
        <f t="shared" si="12"/>
        <v>1</v>
      </c>
      <c r="AK62" s="168">
        <f t="shared" si="12"/>
        <v>15</v>
      </c>
      <c r="AL62" s="234">
        <f t="shared" si="15"/>
        <v>3</v>
      </c>
      <c r="AM62" s="128">
        <f t="shared" si="13"/>
        <v>2</v>
      </c>
    </row>
    <row r="63" spans="1:39" ht="31.5">
      <c r="A63" s="400" t="s">
        <v>355</v>
      </c>
      <c r="B63" s="229" t="s">
        <v>18</v>
      </c>
      <c r="C63" s="208" t="s">
        <v>200</v>
      </c>
      <c r="D63" s="167"/>
      <c r="E63" s="168"/>
      <c r="F63" s="169"/>
      <c r="G63" s="168"/>
      <c r="H63" s="169"/>
      <c r="I63" s="211"/>
      <c r="J63" s="167"/>
      <c r="K63" s="168"/>
      <c r="L63" s="169"/>
      <c r="M63" s="168"/>
      <c r="N63" s="169"/>
      <c r="O63" s="211"/>
      <c r="P63" s="167"/>
      <c r="Q63" s="168"/>
      <c r="R63" s="169"/>
      <c r="S63" s="168"/>
      <c r="T63" s="169"/>
      <c r="U63" s="211"/>
      <c r="V63" s="167"/>
      <c r="W63" s="168"/>
      <c r="X63" s="169"/>
      <c r="Y63" s="168"/>
      <c r="Z63" s="169"/>
      <c r="AA63" s="211"/>
      <c r="AB63" s="167">
        <v>2</v>
      </c>
      <c r="AC63" s="168">
        <v>30</v>
      </c>
      <c r="AD63" s="169">
        <v>1</v>
      </c>
      <c r="AE63" s="168">
        <v>15</v>
      </c>
      <c r="AF63" s="170">
        <v>3</v>
      </c>
      <c r="AG63" s="212" t="s">
        <v>249</v>
      </c>
      <c r="AH63" s="236">
        <f t="shared" si="11"/>
        <v>2</v>
      </c>
      <c r="AI63" s="168">
        <f t="shared" si="12"/>
        <v>30</v>
      </c>
      <c r="AJ63" s="234">
        <f t="shared" si="12"/>
        <v>1</v>
      </c>
      <c r="AK63" s="168">
        <f t="shared" si="12"/>
        <v>15</v>
      </c>
      <c r="AL63" s="234">
        <f t="shared" si="15"/>
        <v>3</v>
      </c>
      <c r="AM63" s="128">
        <f t="shared" si="13"/>
        <v>3</v>
      </c>
    </row>
    <row r="64" spans="1:39" ht="15.75" customHeight="1">
      <c r="A64" s="400"/>
      <c r="B64" s="229" t="s">
        <v>25</v>
      </c>
      <c r="C64" s="208" t="s">
        <v>520</v>
      </c>
      <c r="D64" s="167"/>
      <c r="E64" s="168"/>
      <c r="F64" s="169"/>
      <c r="G64" s="168"/>
      <c r="H64" s="169"/>
      <c r="I64" s="211"/>
      <c r="J64" s="167"/>
      <c r="K64" s="168"/>
      <c r="L64" s="169"/>
      <c r="M64" s="168"/>
      <c r="N64" s="169"/>
      <c r="O64" s="211"/>
      <c r="P64" s="167"/>
      <c r="Q64" s="168"/>
      <c r="R64" s="169"/>
      <c r="S64" s="168"/>
      <c r="T64" s="169"/>
      <c r="U64" s="211"/>
      <c r="V64" s="167"/>
      <c r="W64" s="168"/>
      <c r="X64" s="169"/>
      <c r="Y64" s="168"/>
      <c r="Z64" s="169"/>
      <c r="AA64" s="211"/>
      <c r="AB64" s="167">
        <v>1</v>
      </c>
      <c r="AC64" s="168">
        <v>15</v>
      </c>
      <c r="AD64" s="169">
        <v>1</v>
      </c>
      <c r="AE64" s="168">
        <v>15</v>
      </c>
      <c r="AF64" s="170">
        <v>3</v>
      </c>
      <c r="AG64" s="212"/>
      <c r="AH64" s="167">
        <v>1</v>
      </c>
      <c r="AI64" s="168">
        <v>15</v>
      </c>
      <c r="AJ64" s="169">
        <v>1</v>
      </c>
      <c r="AK64" s="168">
        <v>15</v>
      </c>
      <c r="AL64" s="170">
        <v>3</v>
      </c>
      <c r="AM64" s="128">
        <v>2</v>
      </c>
    </row>
    <row r="65" spans="1:44" ht="32.25" thickBot="1">
      <c r="A65" s="266" t="s">
        <v>345</v>
      </c>
      <c r="B65" s="229" t="s">
        <v>298</v>
      </c>
      <c r="C65" s="208" t="s">
        <v>250</v>
      </c>
      <c r="D65" s="167"/>
      <c r="E65" s="168"/>
      <c r="F65" s="169"/>
      <c r="G65" s="168"/>
      <c r="H65" s="169"/>
      <c r="I65" s="211"/>
      <c r="J65" s="167"/>
      <c r="K65" s="168"/>
      <c r="L65" s="169"/>
      <c r="M65" s="168"/>
      <c r="N65" s="169"/>
      <c r="O65" s="211"/>
      <c r="P65" s="167"/>
      <c r="Q65" s="168"/>
      <c r="R65" s="169"/>
      <c r="S65" s="168"/>
      <c r="T65" s="169"/>
      <c r="U65" s="211"/>
      <c r="V65" s="167"/>
      <c r="W65" s="168"/>
      <c r="X65" s="169"/>
      <c r="Y65" s="168"/>
      <c r="Z65" s="169"/>
      <c r="AA65" s="211"/>
      <c r="AB65" s="167"/>
      <c r="AC65" s="168"/>
      <c r="AD65" s="169"/>
      <c r="AE65" s="168"/>
      <c r="AF65" s="169"/>
      <c r="AG65" s="212" t="s">
        <v>251</v>
      </c>
      <c r="AH65" s="236">
        <f t="shared" si="11"/>
        <v>0</v>
      </c>
      <c r="AI65" s="168">
        <f t="shared" si="12"/>
        <v>0</v>
      </c>
      <c r="AJ65" s="234">
        <f t="shared" si="12"/>
        <v>0</v>
      </c>
      <c r="AK65" s="168">
        <f t="shared" si="12"/>
        <v>0</v>
      </c>
      <c r="AL65" s="234">
        <f>SUM(H65,N65,T65,Z65,AF65)</f>
        <v>0</v>
      </c>
      <c r="AM65" s="128">
        <f t="shared" si="13"/>
        <v>0</v>
      </c>
      <c r="AR65" s="431"/>
    </row>
    <row r="66" spans="1:53" s="7" customFormat="1" ht="17.25" thickBot="1">
      <c r="A66" s="261"/>
      <c r="B66" s="262"/>
      <c r="C66" s="284" t="s">
        <v>23</v>
      </c>
      <c r="D66" s="285">
        <f>SUM(D47:D65)</f>
        <v>0</v>
      </c>
      <c r="E66" s="286">
        <f>SUM(E47:E65)</f>
        <v>0</v>
      </c>
      <c r="F66" s="286">
        <f>SUM(F47:F65)</f>
        <v>0</v>
      </c>
      <c r="G66" s="286">
        <f>SUM(G61:G65)</f>
        <v>0</v>
      </c>
      <c r="H66" s="286">
        <f>SUM(H47:H65)</f>
        <v>0</v>
      </c>
      <c r="I66" s="287">
        <f>SUM(D66,F66)</f>
        <v>0</v>
      </c>
      <c r="J66" s="285">
        <f>SUM(J47:J65)</f>
        <v>5</v>
      </c>
      <c r="K66" s="286">
        <f>SUM(K47:K65)</f>
        <v>75</v>
      </c>
      <c r="L66" s="286">
        <f>SUM(L47:L65)</f>
        <v>4</v>
      </c>
      <c r="M66" s="286">
        <f>SUM(M47:M65)</f>
        <v>60</v>
      </c>
      <c r="N66" s="286">
        <f>SUM(N47:N65)</f>
        <v>14</v>
      </c>
      <c r="O66" s="287">
        <f>SUM(J66,L66)</f>
        <v>9</v>
      </c>
      <c r="P66" s="285">
        <f>SUM(P47:P65)</f>
        <v>4</v>
      </c>
      <c r="Q66" s="286">
        <f>SUM(Q47:Q65)</f>
        <v>60</v>
      </c>
      <c r="R66" s="286">
        <f>SUM(R47:R65)</f>
        <v>2</v>
      </c>
      <c r="S66" s="286">
        <f>SUM(S47:S65)</f>
        <v>30</v>
      </c>
      <c r="T66" s="286">
        <f>SUM(T47:T65)</f>
        <v>10</v>
      </c>
      <c r="U66" s="287">
        <f>SUM(P66,R66)</f>
        <v>6</v>
      </c>
      <c r="V66" s="285">
        <f>SUM(V47:V65)</f>
        <v>6</v>
      </c>
      <c r="W66" s="286">
        <f>SUM(W47:W65)</f>
        <v>90</v>
      </c>
      <c r="X66" s="286">
        <f>SUM(X47:X65)</f>
        <v>4</v>
      </c>
      <c r="Y66" s="286">
        <f>SUM(Y47:Y65)</f>
        <v>60</v>
      </c>
      <c r="Z66" s="286">
        <f>SUM(Z47:Z65)</f>
        <v>16</v>
      </c>
      <c r="AA66" s="287">
        <f>SUM(V66,X66)</f>
        <v>10</v>
      </c>
      <c r="AB66" s="285">
        <f>SUM(AB47:AB65)</f>
        <v>10</v>
      </c>
      <c r="AC66" s="286">
        <f>SUM(AC47:AC65)</f>
        <v>150</v>
      </c>
      <c r="AD66" s="286">
        <f>SUM(AD47:AD65)</f>
        <v>7</v>
      </c>
      <c r="AE66" s="286">
        <f>SUM(AE47:AE65)</f>
        <v>105</v>
      </c>
      <c r="AF66" s="286">
        <f>SUM(AF47:AF65)</f>
        <v>20</v>
      </c>
      <c r="AG66" s="288">
        <f>SUM(AB66,AD66)</f>
        <v>17</v>
      </c>
      <c r="AH66" s="289">
        <f>SUM(AH47:AH65)</f>
        <v>25</v>
      </c>
      <c r="AI66" s="286">
        <f>SUM(AI47:AI65)</f>
        <v>375</v>
      </c>
      <c r="AJ66" s="286">
        <f>SUM(AJ47:AJ65)</f>
        <v>17</v>
      </c>
      <c r="AK66" s="286">
        <f>SUM(AK47:AK65)</f>
        <v>255</v>
      </c>
      <c r="AL66" s="286">
        <f>SUM(AL48:AL65)</f>
        <v>60</v>
      </c>
      <c r="AM66" s="290">
        <f>SUM(AM48:AM65)</f>
        <v>42</v>
      </c>
      <c r="BA66" s="171"/>
    </row>
    <row r="67" spans="1:39" s="7" customFormat="1" ht="32.25" thickBot="1">
      <c r="A67" s="275"/>
      <c r="B67" s="276"/>
      <c r="C67" s="277" t="s">
        <v>252</v>
      </c>
      <c r="D67" s="291">
        <f aca="true" t="shared" si="16" ref="D67:AL67">SUM(D45,D66)</f>
        <v>5</v>
      </c>
      <c r="E67" s="292">
        <f t="shared" si="16"/>
        <v>75</v>
      </c>
      <c r="F67" s="292">
        <f t="shared" si="16"/>
        <v>0</v>
      </c>
      <c r="G67" s="292">
        <f t="shared" si="16"/>
        <v>400</v>
      </c>
      <c r="H67" s="310">
        <f t="shared" si="16"/>
        <v>30</v>
      </c>
      <c r="I67" s="292">
        <f t="shared" si="16"/>
        <v>5</v>
      </c>
      <c r="J67" s="292">
        <f t="shared" si="16"/>
        <v>21</v>
      </c>
      <c r="K67" s="292">
        <f t="shared" si="16"/>
        <v>315</v>
      </c>
      <c r="L67" s="292">
        <f t="shared" si="16"/>
        <v>5</v>
      </c>
      <c r="M67" s="292">
        <f t="shared" si="16"/>
        <v>75</v>
      </c>
      <c r="N67" s="310">
        <f t="shared" si="16"/>
        <v>30</v>
      </c>
      <c r="O67" s="292">
        <f t="shared" si="16"/>
        <v>26</v>
      </c>
      <c r="P67" s="292">
        <f t="shared" si="16"/>
        <v>17</v>
      </c>
      <c r="Q67" s="292">
        <f t="shared" si="16"/>
        <v>255</v>
      </c>
      <c r="R67" s="292">
        <f t="shared" si="16"/>
        <v>6</v>
      </c>
      <c r="S67" s="292">
        <f t="shared" si="16"/>
        <v>90</v>
      </c>
      <c r="T67" s="310">
        <f t="shared" si="16"/>
        <v>30</v>
      </c>
      <c r="U67" s="292">
        <f t="shared" si="16"/>
        <v>23</v>
      </c>
      <c r="V67" s="292">
        <f t="shared" si="16"/>
        <v>14</v>
      </c>
      <c r="W67" s="292">
        <f t="shared" si="16"/>
        <v>210</v>
      </c>
      <c r="X67" s="292">
        <f t="shared" si="16"/>
        <v>8</v>
      </c>
      <c r="Y67" s="292">
        <f t="shared" si="16"/>
        <v>120</v>
      </c>
      <c r="Z67" s="310">
        <f t="shared" si="16"/>
        <v>30</v>
      </c>
      <c r="AA67" s="292">
        <f t="shared" si="16"/>
        <v>22</v>
      </c>
      <c r="AB67" s="292">
        <f t="shared" si="16"/>
        <v>14</v>
      </c>
      <c r="AC67" s="292">
        <f t="shared" si="16"/>
        <v>210</v>
      </c>
      <c r="AD67" s="292">
        <f t="shared" si="16"/>
        <v>9</v>
      </c>
      <c r="AE67" s="292">
        <f t="shared" si="16"/>
        <v>135</v>
      </c>
      <c r="AF67" s="310">
        <f>SUM(AF45,AF66)</f>
        <v>30</v>
      </c>
      <c r="AG67" s="293">
        <f t="shared" si="16"/>
        <v>23</v>
      </c>
      <c r="AH67" s="294">
        <f t="shared" si="16"/>
        <v>71</v>
      </c>
      <c r="AI67" s="292">
        <f>SUM(AI45,AI66)</f>
        <v>1065</v>
      </c>
      <c r="AJ67" s="292">
        <f t="shared" si="16"/>
        <v>28</v>
      </c>
      <c r="AK67" s="292">
        <f t="shared" si="16"/>
        <v>820</v>
      </c>
      <c r="AL67" s="310">
        <f t="shared" si="16"/>
        <v>150</v>
      </c>
      <c r="AM67" s="295">
        <f>SUM(AM45,AM66)</f>
        <v>99</v>
      </c>
    </row>
    <row r="68" spans="1:39" ht="15.75" customHeight="1" thickTop="1">
      <c r="A68" s="282" t="s">
        <v>27</v>
      </c>
      <c r="B68" s="280"/>
      <c r="C68" s="296" t="s">
        <v>28</v>
      </c>
      <c r="D68" s="864"/>
      <c r="E68" s="865"/>
      <c r="F68" s="865"/>
      <c r="G68" s="865"/>
      <c r="H68" s="865"/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65"/>
      <c r="U68" s="865"/>
      <c r="V68" s="865"/>
      <c r="W68" s="865"/>
      <c r="X68" s="865"/>
      <c r="Y68" s="865"/>
      <c r="Z68" s="865"/>
      <c r="AA68" s="865"/>
      <c r="AB68" s="865"/>
      <c r="AC68" s="865"/>
      <c r="AD68" s="865"/>
      <c r="AE68" s="865"/>
      <c r="AF68" s="865"/>
      <c r="AG68" s="865"/>
      <c r="AH68" s="865"/>
      <c r="AI68" s="865"/>
      <c r="AJ68" s="865"/>
      <c r="AK68" s="865"/>
      <c r="AL68" s="865"/>
      <c r="AM68" s="866"/>
    </row>
    <row r="69" spans="1:39" ht="15.75" customHeight="1">
      <c r="A69" s="266" t="s">
        <v>313</v>
      </c>
      <c r="B69" s="226" t="s">
        <v>62</v>
      </c>
      <c r="C69" s="410" t="s">
        <v>314</v>
      </c>
      <c r="D69" s="9"/>
      <c r="E69" s="127"/>
      <c r="F69" s="10"/>
      <c r="G69" s="127"/>
      <c r="H69" s="411"/>
      <c r="I69" s="25"/>
      <c r="J69" s="9"/>
      <c r="K69" s="127"/>
      <c r="L69" s="10">
        <v>2</v>
      </c>
      <c r="M69" s="127">
        <f>IF(L69*15=0,"",L69*15)</f>
        <v>30</v>
      </c>
      <c r="N69" s="411"/>
      <c r="O69" s="25" t="s">
        <v>20</v>
      </c>
      <c r="P69" s="9"/>
      <c r="Q69" s="127"/>
      <c r="R69" s="10"/>
      <c r="S69" s="127"/>
      <c r="T69" s="411"/>
      <c r="U69" s="25"/>
      <c r="V69" s="9"/>
      <c r="W69" s="127"/>
      <c r="X69" s="10"/>
      <c r="Y69" s="127"/>
      <c r="Z69" s="411"/>
      <c r="AA69" s="25"/>
      <c r="AB69" s="9"/>
      <c r="AC69" s="127"/>
      <c r="AD69" s="10"/>
      <c r="AE69" s="127"/>
      <c r="AF69" s="411"/>
      <c r="AG69" s="112"/>
      <c r="AH69" s="236"/>
      <c r="AI69" s="168"/>
      <c r="AJ69" s="234"/>
      <c r="AK69" s="168"/>
      <c r="AL69" s="234"/>
      <c r="AM69" s="128"/>
    </row>
    <row r="70" spans="1:39" ht="15.75" customHeight="1">
      <c r="A70" s="266" t="s">
        <v>315</v>
      </c>
      <c r="B70" s="229" t="s">
        <v>62</v>
      </c>
      <c r="C70" s="410" t="s">
        <v>316</v>
      </c>
      <c r="D70" s="9"/>
      <c r="E70" s="127"/>
      <c r="F70" s="10"/>
      <c r="G70" s="127"/>
      <c r="H70" s="411"/>
      <c r="I70" s="25"/>
      <c r="J70" s="9"/>
      <c r="K70" s="127"/>
      <c r="L70" s="10"/>
      <c r="M70" s="127"/>
      <c r="N70" s="411"/>
      <c r="O70" s="25"/>
      <c r="P70" s="9"/>
      <c r="Q70" s="127"/>
      <c r="R70" s="10">
        <v>2</v>
      </c>
      <c r="S70" s="127">
        <f>IF(R70*15=0,"",R70*15)</f>
        <v>30</v>
      </c>
      <c r="T70" s="411"/>
      <c r="U70" s="25" t="s">
        <v>20</v>
      </c>
      <c r="V70" s="9"/>
      <c r="W70" s="127"/>
      <c r="X70" s="10"/>
      <c r="Y70" s="127"/>
      <c r="Z70" s="411"/>
      <c r="AA70" s="25"/>
      <c r="AB70" s="9"/>
      <c r="AC70" s="127"/>
      <c r="AD70" s="10"/>
      <c r="AE70" s="127"/>
      <c r="AF70" s="411"/>
      <c r="AG70" s="112"/>
      <c r="AH70" s="236"/>
      <c r="AI70" s="168"/>
      <c r="AJ70" s="234"/>
      <c r="AK70" s="168"/>
      <c r="AL70" s="234"/>
      <c r="AM70" s="128"/>
    </row>
    <row r="71" spans="1:39" ht="15.75" customHeight="1">
      <c r="A71" s="266" t="s">
        <v>317</v>
      </c>
      <c r="B71" s="226" t="s">
        <v>62</v>
      </c>
      <c r="C71" s="410" t="s">
        <v>318</v>
      </c>
      <c r="D71" s="9"/>
      <c r="E71" s="127"/>
      <c r="F71" s="10"/>
      <c r="G71" s="127"/>
      <c r="H71" s="411"/>
      <c r="I71" s="25"/>
      <c r="J71" s="9"/>
      <c r="K71" s="127"/>
      <c r="L71" s="10"/>
      <c r="M71" s="127"/>
      <c r="N71" s="411"/>
      <c r="O71" s="25"/>
      <c r="P71" s="9"/>
      <c r="Q71" s="127"/>
      <c r="R71" s="10"/>
      <c r="S71" s="127"/>
      <c r="T71" s="411"/>
      <c r="U71" s="25"/>
      <c r="V71" s="9"/>
      <c r="W71" s="127"/>
      <c r="X71" s="10">
        <v>2</v>
      </c>
      <c r="Y71" s="127">
        <f>IF(X71*15=0,"",X71*15)</f>
        <v>30</v>
      </c>
      <c r="Z71" s="411"/>
      <c r="AA71" s="25" t="s">
        <v>20</v>
      </c>
      <c r="AB71" s="9"/>
      <c r="AC71" s="127"/>
      <c r="AD71" s="10"/>
      <c r="AE71" s="127"/>
      <c r="AF71" s="411"/>
      <c r="AG71" s="112"/>
      <c r="AH71" s="236"/>
      <c r="AI71" s="168"/>
      <c r="AJ71" s="234"/>
      <c r="AK71" s="168"/>
      <c r="AL71" s="234"/>
      <c r="AM71" s="128"/>
    </row>
    <row r="72" spans="1:39" ht="15.75" customHeight="1">
      <c r="A72" s="266" t="s">
        <v>319</v>
      </c>
      <c r="B72" s="229" t="s">
        <v>62</v>
      </c>
      <c r="C72" s="410" t="s">
        <v>320</v>
      </c>
      <c r="D72" s="9"/>
      <c r="E72" s="127"/>
      <c r="F72" s="10"/>
      <c r="G72" s="127"/>
      <c r="H72" s="411"/>
      <c r="I72" s="25"/>
      <c r="J72" s="9"/>
      <c r="K72" s="127"/>
      <c r="L72" s="10"/>
      <c r="M72" s="127"/>
      <c r="N72" s="411"/>
      <c r="O72" s="25"/>
      <c r="P72" s="9"/>
      <c r="Q72" s="127"/>
      <c r="R72" s="10"/>
      <c r="S72" s="127"/>
      <c r="T72" s="411"/>
      <c r="U72" s="25"/>
      <c r="V72" s="9"/>
      <c r="W72" s="127"/>
      <c r="X72" s="10"/>
      <c r="Y72" s="127"/>
      <c r="Z72" s="411"/>
      <c r="AA72" s="25"/>
      <c r="AB72" s="9"/>
      <c r="AC72" s="127"/>
      <c r="AD72" s="10">
        <v>4</v>
      </c>
      <c r="AE72" s="127">
        <v>48</v>
      </c>
      <c r="AF72" s="411"/>
      <c r="AG72" s="112" t="s">
        <v>20</v>
      </c>
      <c r="AH72" s="236"/>
      <c r="AI72" s="168"/>
      <c r="AJ72" s="234"/>
      <c r="AK72" s="168"/>
      <c r="AL72" s="234"/>
      <c r="AM72" s="128"/>
    </row>
    <row r="73" spans="1:39" ht="15.75" customHeight="1">
      <c r="A73" s="263"/>
      <c r="B73" s="229" t="s">
        <v>62</v>
      </c>
      <c r="C73" s="207" t="s">
        <v>95</v>
      </c>
      <c r="D73" s="167"/>
      <c r="E73" s="168">
        <v>6</v>
      </c>
      <c r="F73" s="169"/>
      <c r="G73" s="168"/>
      <c r="H73" s="265"/>
      <c r="I73" s="211"/>
      <c r="J73" s="167"/>
      <c r="K73" s="168">
        <v>60</v>
      </c>
      <c r="L73" s="169"/>
      <c r="M73" s="168"/>
      <c r="N73" s="265"/>
      <c r="O73" s="211"/>
      <c r="P73" s="167"/>
      <c r="Q73" s="168">
        <v>60</v>
      </c>
      <c r="R73" s="169"/>
      <c r="S73" s="168"/>
      <c r="T73" s="265"/>
      <c r="U73" s="211"/>
      <c r="V73" s="167"/>
      <c r="W73" s="168">
        <v>60</v>
      </c>
      <c r="X73" s="169"/>
      <c r="Y73" s="168"/>
      <c r="Z73" s="265"/>
      <c r="AA73" s="211"/>
      <c r="AB73" s="167"/>
      <c r="AC73" s="168">
        <v>20</v>
      </c>
      <c r="AD73" s="169"/>
      <c r="AE73" s="168"/>
      <c r="AF73" s="265"/>
      <c r="AG73" s="212"/>
      <c r="AH73" s="236">
        <f>SUM(AG73,D73,J73,P73,V73,AB73)</f>
        <v>0</v>
      </c>
      <c r="AI73" s="168">
        <f aca="true" t="shared" si="17" ref="AI73:AL77">SUM(E73,K73,Q73,W73,AC73)</f>
        <v>206</v>
      </c>
      <c r="AJ73" s="234">
        <f t="shared" si="17"/>
        <v>0</v>
      </c>
      <c r="AK73" s="168">
        <f t="shared" si="17"/>
        <v>0</v>
      </c>
      <c r="AL73" s="234">
        <f t="shared" si="17"/>
        <v>0</v>
      </c>
      <c r="AM73" s="128">
        <f>SUM(AH73,AJ73)</f>
        <v>0</v>
      </c>
    </row>
    <row r="74" spans="1:39" ht="15.75" customHeight="1">
      <c r="A74" s="266" t="s">
        <v>459</v>
      </c>
      <c r="B74" s="226" t="s">
        <v>18</v>
      </c>
      <c r="C74" s="207" t="s">
        <v>458</v>
      </c>
      <c r="D74" s="167"/>
      <c r="E74" s="168"/>
      <c r="F74" s="169"/>
      <c r="G74" s="168"/>
      <c r="H74" s="265"/>
      <c r="I74" s="211"/>
      <c r="J74" s="167"/>
      <c r="K74" s="168"/>
      <c r="L74" s="169"/>
      <c r="M74" s="168"/>
      <c r="N74" s="265"/>
      <c r="O74" s="211"/>
      <c r="P74" s="167"/>
      <c r="Q74" s="168"/>
      <c r="R74" s="169"/>
      <c r="S74" s="168"/>
      <c r="T74" s="265"/>
      <c r="U74" s="211"/>
      <c r="V74" s="167"/>
      <c r="W74" s="168"/>
      <c r="X74" s="169"/>
      <c r="Y74" s="168"/>
      <c r="Z74" s="265"/>
      <c r="AA74" s="211"/>
      <c r="AB74" s="167"/>
      <c r="AC74" s="168"/>
      <c r="AD74" s="169"/>
      <c r="AE74" s="168"/>
      <c r="AF74" s="265"/>
      <c r="AG74" s="212"/>
      <c r="AH74" s="236"/>
      <c r="AI74" s="168"/>
      <c r="AJ74" s="234"/>
      <c r="AK74" s="168"/>
      <c r="AL74" s="234"/>
      <c r="AM74" s="128"/>
    </row>
    <row r="75" spans="1:39" ht="15.75" customHeight="1">
      <c r="A75" s="266" t="s">
        <v>158</v>
      </c>
      <c r="B75" s="226" t="s">
        <v>253</v>
      </c>
      <c r="C75" s="208" t="s">
        <v>330</v>
      </c>
      <c r="D75" s="167"/>
      <c r="E75" s="168"/>
      <c r="F75" s="169"/>
      <c r="G75" s="168"/>
      <c r="H75" s="169"/>
      <c r="I75" s="211"/>
      <c r="J75" s="167"/>
      <c r="K75" s="168"/>
      <c r="L75" s="169"/>
      <c r="M75" s="168"/>
      <c r="N75" s="169"/>
      <c r="O75" s="211"/>
      <c r="P75" s="167"/>
      <c r="Q75" s="168"/>
      <c r="R75" s="169"/>
      <c r="S75" s="168">
        <v>20</v>
      </c>
      <c r="T75" s="169"/>
      <c r="U75" s="761" t="s">
        <v>362</v>
      </c>
      <c r="V75" s="167"/>
      <c r="W75" s="168"/>
      <c r="X75" s="169"/>
      <c r="Y75" s="168"/>
      <c r="Z75" s="169"/>
      <c r="AA75" s="211"/>
      <c r="AB75" s="167"/>
      <c r="AC75" s="168"/>
      <c r="AD75" s="169"/>
      <c r="AE75" s="168"/>
      <c r="AF75" s="169"/>
      <c r="AG75" s="211"/>
      <c r="AH75" s="236">
        <f>SUM(AG75,D75,J75,P75,V75,AB75)</f>
        <v>0</v>
      </c>
      <c r="AI75" s="168">
        <f t="shared" si="17"/>
        <v>0</v>
      </c>
      <c r="AJ75" s="234">
        <f t="shared" si="17"/>
        <v>0</v>
      </c>
      <c r="AK75" s="168">
        <f t="shared" si="17"/>
        <v>20</v>
      </c>
      <c r="AL75" s="234">
        <f t="shared" si="17"/>
        <v>0</v>
      </c>
      <c r="AM75" s="128">
        <f>SUM(AH75,AJ75)</f>
        <v>0</v>
      </c>
    </row>
    <row r="76" spans="1:39" ht="15.75" customHeight="1">
      <c r="A76" s="266" t="s">
        <v>159</v>
      </c>
      <c r="B76" s="264" t="s">
        <v>255</v>
      </c>
      <c r="C76" s="208" t="s">
        <v>331</v>
      </c>
      <c r="D76" s="167"/>
      <c r="E76" s="168"/>
      <c r="F76" s="169"/>
      <c r="G76" s="168"/>
      <c r="H76" s="169"/>
      <c r="I76" s="211"/>
      <c r="J76" s="167"/>
      <c r="K76" s="168"/>
      <c r="L76" s="169"/>
      <c r="M76" s="168"/>
      <c r="N76" s="169"/>
      <c r="O76" s="211"/>
      <c r="P76" s="167"/>
      <c r="Q76" s="168"/>
      <c r="R76" s="169"/>
      <c r="S76" s="168"/>
      <c r="T76" s="169"/>
      <c r="U76" s="211"/>
      <c r="V76" s="167"/>
      <c r="W76" s="168"/>
      <c r="X76" s="169"/>
      <c r="Y76" s="168"/>
      <c r="Z76" s="169"/>
      <c r="AA76" s="211"/>
      <c r="AB76" s="167"/>
      <c r="AC76" s="168"/>
      <c r="AD76" s="169"/>
      <c r="AE76" s="168">
        <v>20</v>
      </c>
      <c r="AF76" s="169"/>
      <c r="AG76" s="761" t="s">
        <v>364</v>
      </c>
      <c r="AH76" s="236">
        <f>SUM(AG76,D76,J76,P76,V76,AB76)</f>
        <v>0</v>
      </c>
      <c r="AI76" s="168">
        <f t="shared" si="17"/>
        <v>0</v>
      </c>
      <c r="AJ76" s="234">
        <f t="shared" si="17"/>
        <v>0</v>
      </c>
      <c r="AK76" s="168">
        <f t="shared" si="17"/>
        <v>20</v>
      </c>
      <c r="AL76" s="234">
        <f t="shared" si="17"/>
        <v>0</v>
      </c>
      <c r="AM76" s="128">
        <f>SUM(AH76,AJ76)</f>
        <v>0</v>
      </c>
    </row>
    <row r="77" spans="1:39" ht="15.75" customHeight="1" thickBot="1">
      <c r="A77" s="266" t="s">
        <v>160</v>
      </c>
      <c r="B77" s="264" t="s">
        <v>254</v>
      </c>
      <c r="C77" s="208" t="s">
        <v>336</v>
      </c>
      <c r="D77" s="167"/>
      <c r="E77" s="168"/>
      <c r="F77" s="169"/>
      <c r="G77" s="168"/>
      <c r="H77" s="169"/>
      <c r="I77" s="211"/>
      <c r="J77" s="167"/>
      <c r="K77" s="168"/>
      <c r="L77" s="169"/>
      <c r="M77" s="168"/>
      <c r="N77" s="169"/>
      <c r="O77" s="211"/>
      <c r="P77" s="167"/>
      <c r="Q77" s="168"/>
      <c r="R77" s="169"/>
      <c r="S77" s="168"/>
      <c r="T77" s="169"/>
      <c r="U77" s="211"/>
      <c r="V77" s="167"/>
      <c r="W77" s="168"/>
      <c r="X77" s="169">
        <v>2</v>
      </c>
      <c r="Y77" s="168">
        <v>20</v>
      </c>
      <c r="Z77" s="169"/>
      <c r="AA77" s="761" t="s">
        <v>365</v>
      </c>
      <c r="AB77" s="167"/>
      <c r="AC77" s="168"/>
      <c r="AD77" s="169"/>
      <c r="AE77" s="168"/>
      <c r="AF77" s="169"/>
      <c r="AG77" s="212"/>
      <c r="AH77" s="236">
        <f>SUM(AG77,D77,J77,P77,V77,AB77)</f>
        <v>0</v>
      </c>
      <c r="AI77" s="168">
        <f t="shared" si="17"/>
        <v>0</v>
      </c>
      <c r="AJ77" s="234">
        <f t="shared" si="17"/>
        <v>2</v>
      </c>
      <c r="AK77" s="168">
        <f t="shared" si="17"/>
        <v>20</v>
      </c>
      <c r="AL77" s="234">
        <f t="shared" si="17"/>
        <v>0</v>
      </c>
      <c r="AM77" s="128">
        <f>SUM(AH77,AJ77)</f>
        <v>2</v>
      </c>
    </row>
    <row r="78" spans="1:39" ht="15.75" customHeight="1" thickBot="1">
      <c r="A78" s="29"/>
      <c r="B78" s="258"/>
      <c r="C78" s="401" t="s">
        <v>30</v>
      </c>
      <c r="D78" s="297">
        <f>SUM(D69:D77)</f>
        <v>0</v>
      </c>
      <c r="E78" s="298">
        <f>SUM(E69:E77)</f>
        <v>6</v>
      </c>
      <c r="F78" s="298">
        <f>SUM(F69:F77)</f>
        <v>0</v>
      </c>
      <c r="G78" s="298">
        <f>SUM(G69:G77)</f>
        <v>0</v>
      </c>
      <c r="H78" s="311">
        <f>SUM(H69:H77)</f>
        <v>0</v>
      </c>
      <c r="I78" s="287">
        <f>SUM(D78,F78)</f>
        <v>0</v>
      </c>
      <c r="J78" s="297">
        <f>SUM(J69:J77)</f>
        <v>0</v>
      </c>
      <c r="K78" s="298">
        <f>SUM(K69:K77)</f>
        <v>60</v>
      </c>
      <c r="L78" s="298">
        <f>SUM(L69:L77)</f>
        <v>2</v>
      </c>
      <c r="M78" s="298">
        <f>SUM(M69:M77)</f>
        <v>30</v>
      </c>
      <c r="N78" s="311">
        <f>SUM(N69:N77)</f>
        <v>0</v>
      </c>
      <c r="O78" s="287">
        <f>SUM(J78,L78)</f>
        <v>2</v>
      </c>
      <c r="P78" s="297">
        <f>SUM(P69:P77)</f>
        <v>0</v>
      </c>
      <c r="Q78" s="298">
        <f>SUM(Q69:Q77)</f>
        <v>60</v>
      </c>
      <c r="R78" s="298">
        <f>SUM(R69:R77)</f>
        <v>2</v>
      </c>
      <c r="S78" s="298">
        <f>SUM(S69:S77)</f>
        <v>50</v>
      </c>
      <c r="T78" s="311">
        <f>SUM(T69:T77)</f>
        <v>0</v>
      </c>
      <c r="U78" s="287">
        <f>SUM(P78,R78)</f>
        <v>2</v>
      </c>
      <c r="V78" s="297">
        <f>SUM(V69:V77)</f>
        <v>0</v>
      </c>
      <c r="W78" s="298">
        <f>SUM(W69:W77)</f>
        <v>60</v>
      </c>
      <c r="X78" s="298">
        <f>SUM(X69:X77)</f>
        <v>4</v>
      </c>
      <c r="Y78" s="298">
        <f>SUM(Y69:Y77)</f>
        <v>50</v>
      </c>
      <c r="Z78" s="311">
        <f>SUM(Z69:Z77)</f>
        <v>0</v>
      </c>
      <c r="AA78" s="287">
        <f>SUM(V78,X78)</f>
        <v>4</v>
      </c>
      <c r="AB78" s="297">
        <f>SUM(AB69:AB77)</f>
        <v>0</v>
      </c>
      <c r="AC78" s="298">
        <f>SUM(AC69:AC77)</f>
        <v>20</v>
      </c>
      <c r="AD78" s="298">
        <f>SUM(AD69:AD77)</f>
        <v>4</v>
      </c>
      <c r="AE78" s="298">
        <f>SUM(AE69:AE77)</f>
        <v>68</v>
      </c>
      <c r="AF78" s="311">
        <f>SUM(AF69:AF77)</f>
        <v>0</v>
      </c>
      <c r="AG78" s="287">
        <f>SUM(AB78,AD78)</f>
        <v>4</v>
      </c>
      <c r="AH78" s="299">
        <f aca="true" t="shared" si="18" ref="AH78:AM78">SUM(AH69:AH77)</f>
        <v>0</v>
      </c>
      <c r="AI78" s="298">
        <f t="shared" si="18"/>
        <v>206</v>
      </c>
      <c r="AJ78" s="298">
        <f t="shared" si="18"/>
        <v>2</v>
      </c>
      <c r="AK78" s="298">
        <f t="shared" si="18"/>
        <v>60</v>
      </c>
      <c r="AL78" s="311">
        <f t="shared" si="18"/>
        <v>0</v>
      </c>
      <c r="AM78" s="312">
        <f t="shared" si="18"/>
        <v>2</v>
      </c>
    </row>
    <row r="79" spans="1:39" ht="15.75" customHeight="1" thickBot="1">
      <c r="A79" s="304"/>
      <c r="B79" s="305"/>
      <c r="C79" s="306" t="s">
        <v>74</v>
      </c>
      <c r="D79" s="291">
        <f aca="true" t="shared" si="19" ref="D79:AM79">SUM(D67,D78)</f>
        <v>5</v>
      </c>
      <c r="E79" s="292">
        <f t="shared" si="19"/>
        <v>81</v>
      </c>
      <c r="F79" s="292">
        <f t="shared" si="19"/>
        <v>0</v>
      </c>
      <c r="G79" s="292">
        <f t="shared" si="19"/>
        <v>400</v>
      </c>
      <c r="H79" s="301">
        <f t="shared" si="19"/>
        <v>30</v>
      </c>
      <c r="I79" s="300">
        <f t="shared" si="19"/>
        <v>5</v>
      </c>
      <c r="J79" s="291">
        <f t="shared" si="19"/>
        <v>21</v>
      </c>
      <c r="K79" s="292">
        <f t="shared" si="19"/>
        <v>375</v>
      </c>
      <c r="L79" s="292">
        <f t="shared" si="19"/>
        <v>7</v>
      </c>
      <c r="M79" s="292">
        <f t="shared" si="19"/>
        <v>105</v>
      </c>
      <c r="N79" s="301">
        <f t="shared" si="19"/>
        <v>30</v>
      </c>
      <c r="O79" s="300">
        <f t="shared" si="19"/>
        <v>28</v>
      </c>
      <c r="P79" s="291">
        <f t="shared" si="19"/>
        <v>17</v>
      </c>
      <c r="Q79" s="292">
        <f t="shared" si="19"/>
        <v>315</v>
      </c>
      <c r="R79" s="292">
        <f t="shared" si="19"/>
        <v>8</v>
      </c>
      <c r="S79" s="292">
        <f t="shared" si="19"/>
        <v>140</v>
      </c>
      <c r="T79" s="301">
        <f t="shared" si="19"/>
        <v>30</v>
      </c>
      <c r="U79" s="300">
        <f t="shared" si="19"/>
        <v>25</v>
      </c>
      <c r="V79" s="291">
        <f t="shared" si="19"/>
        <v>14</v>
      </c>
      <c r="W79" s="292">
        <f t="shared" si="19"/>
        <v>270</v>
      </c>
      <c r="X79" s="292">
        <f t="shared" si="19"/>
        <v>12</v>
      </c>
      <c r="Y79" s="292">
        <f t="shared" si="19"/>
        <v>170</v>
      </c>
      <c r="Z79" s="301">
        <f t="shared" si="19"/>
        <v>30</v>
      </c>
      <c r="AA79" s="300">
        <f t="shared" si="19"/>
        <v>26</v>
      </c>
      <c r="AB79" s="291">
        <f t="shared" si="19"/>
        <v>14</v>
      </c>
      <c r="AC79" s="292">
        <f t="shared" si="19"/>
        <v>230</v>
      </c>
      <c r="AD79" s="292">
        <f t="shared" si="19"/>
        <v>13</v>
      </c>
      <c r="AE79" s="292">
        <f t="shared" si="19"/>
        <v>203</v>
      </c>
      <c r="AF79" s="301">
        <f t="shared" si="19"/>
        <v>30</v>
      </c>
      <c r="AG79" s="302">
        <f t="shared" si="19"/>
        <v>27</v>
      </c>
      <c r="AH79" s="294">
        <f t="shared" si="19"/>
        <v>71</v>
      </c>
      <c r="AI79" s="292">
        <f>SUM(AI67,AI78)</f>
        <v>1271</v>
      </c>
      <c r="AJ79" s="292">
        <f t="shared" si="19"/>
        <v>30</v>
      </c>
      <c r="AK79" s="292">
        <f t="shared" si="19"/>
        <v>880</v>
      </c>
      <c r="AL79" s="301">
        <f t="shared" si="19"/>
        <v>150</v>
      </c>
      <c r="AM79" s="303">
        <f t="shared" si="19"/>
        <v>101</v>
      </c>
    </row>
    <row r="80" spans="1:39" ht="15.75" customHeight="1" thickTop="1">
      <c r="A80" s="267" t="s">
        <v>31</v>
      </c>
      <c r="B80" s="268"/>
      <c r="C80" s="402" t="s">
        <v>32</v>
      </c>
      <c r="D80" s="864"/>
      <c r="E80" s="865"/>
      <c r="F80" s="865"/>
      <c r="G80" s="865"/>
      <c r="H80" s="865"/>
      <c r="I80" s="865"/>
      <c r="J80" s="865"/>
      <c r="K80" s="865"/>
      <c r="L80" s="865"/>
      <c r="M80" s="865"/>
      <c r="N80" s="865"/>
      <c r="O80" s="865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5"/>
      <c r="AA80" s="865"/>
      <c r="AB80" s="865"/>
      <c r="AC80" s="865"/>
      <c r="AD80" s="865"/>
      <c r="AE80" s="865"/>
      <c r="AF80" s="865"/>
      <c r="AG80" s="865"/>
      <c r="AH80" s="865"/>
      <c r="AI80" s="865"/>
      <c r="AJ80" s="865"/>
      <c r="AK80" s="865"/>
      <c r="AL80" s="865"/>
      <c r="AM80" s="866"/>
    </row>
    <row r="81" spans="1:39" s="32" customFormat="1" ht="15.75" customHeight="1">
      <c r="A81" s="266" t="s">
        <v>340</v>
      </c>
      <c r="B81" s="229" t="s">
        <v>25</v>
      </c>
      <c r="C81" s="207" t="s">
        <v>96</v>
      </c>
      <c r="D81" s="167"/>
      <c r="E81" s="269"/>
      <c r="F81" s="169"/>
      <c r="G81" s="269"/>
      <c r="H81" s="169"/>
      <c r="I81" s="270"/>
      <c r="J81" s="167">
        <v>1</v>
      </c>
      <c r="K81" s="269">
        <v>15</v>
      </c>
      <c r="L81" s="169">
        <v>1</v>
      </c>
      <c r="M81" s="269">
        <v>15</v>
      </c>
      <c r="N81" s="169">
        <v>3</v>
      </c>
      <c r="O81" s="270" t="s">
        <v>20</v>
      </c>
      <c r="P81" s="167"/>
      <c r="Q81" s="269"/>
      <c r="R81" s="169"/>
      <c r="S81" s="269"/>
      <c r="T81" s="169"/>
      <c r="U81" s="270"/>
      <c r="V81" s="167">
        <v>1</v>
      </c>
      <c r="W81" s="269">
        <v>15</v>
      </c>
      <c r="X81" s="169">
        <v>1</v>
      </c>
      <c r="Y81" s="269">
        <v>15</v>
      </c>
      <c r="Z81" s="169">
        <v>3</v>
      </c>
      <c r="AA81" s="270" t="s">
        <v>20</v>
      </c>
      <c r="AB81" s="167"/>
      <c r="AC81" s="269"/>
      <c r="AD81" s="169"/>
      <c r="AE81" s="269"/>
      <c r="AF81" s="169"/>
      <c r="AG81" s="270"/>
      <c r="AH81" s="271">
        <f aca="true" t="shared" si="20" ref="AH81:AH86">SUM(AG81,D81,J81,P81,V81,AB81)</f>
        <v>2</v>
      </c>
      <c r="AI81" s="269">
        <f aca="true" t="shared" si="21" ref="AI81:AJ84">SUM(E81,K81,Q81,W81,AC81)</f>
        <v>30</v>
      </c>
      <c r="AJ81" s="272">
        <f t="shared" si="21"/>
        <v>2</v>
      </c>
      <c r="AK81" s="269">
        <f aca="true" t="shared" si="22" ref="AK81:AK86">SUM(M81,G81,S81,Y81,AE81)</f>
        <v>30</v>
      </c>
      <c r="AL81" s="272">
        <f aca="true" t="shared" si="23" ref="AL81:AL86">SUM(H81,N81,T81,Z81,AF81)</f>
        <v>6</v>
      </c>
      <c r="AM81" s="13">
        <f aca="true" t="shared" si="24" ref="AM81:AM86">SUM(AH81,AJ81)</f>
        <v>4</v>
      </c>
    </row>
    <row r="82" spans="1:39" s="32" customFormat="1" ht="15.75" customHeight="1">
      <c r="A82" s="266" t="s">
        <v>342</v>
      </c>
      <c r="B82" s="229" t="s">
        <v>25</v>
      </c>
      <c r="C82" s="207" t="s">
        <v>98</v>
      </c>
      <c r="D82" s="167"/>
      <c r="E82" s="269"/>
      <c r="F82" s="169"/>
      <c r="G82" s="269"/>
      <c r="H82" s="169"/>
      <c r="I82" s="270"/>
      <c r="J82" s="167">
        <v>1</v>
      </c>
      <c r="K82" s="269">
        <v>15</v>
      </c>
      <c r="L82" s="169">
        <v>1</v>
      </c>
      <c r="M82" s="269">
        <v>15</v>
      </c>
      <c r="N82" s="169">
        <v>3</v>
      </c>
      <c r="O82" s="270" t="s">
        <v>18</v>
      </c>
      <c r="P82" s="167">
        <v>1</v>
      </c>
      <c r="Q82" s="269">
        <v>15</v>
      </c>
      <c r="R82" s="169">
        <v>1</v>
      </c>
      <c r="S82" s="269">
        <v>15</v>
      </c>
      <c r="T82" s="169">
        <v>3</v>
      </c>
      <c r="U82" s="270" t="s">
        <v>18</v>
      </c>
      <c r="V82" s="167">
        <v>1</v>
      </c>
      <c r="W82" s="269">
        <v>15</v>
      </c>
      <c r="X82" s="169">
        <v>1</v>
      </c>
      <c r="Y82" s="269">
        <v>15</v>
      </c>
      <c r="Z82" s="169">
        <v>3</v>
      </c>
      <c r="AA82" s="270" t="s">
        <v>18</v>
      </c>
      <c r="AB82" s="167">
        <v>1</v>
      </c>
      <c r="AC82" s="269">
        <v>15</v>
      </c>
      <c r="AD82" s="169">
        <v>1</v>
      </c>
      <c r="AE82" s="269">
        <v>15</v>
      </c>
      <c r="AF82" s="169">
        <v>3</v>
      </c>
      <c r="AG82" s="270" t="s">
        <v>18</v>
      </c>
      <c r="AH82" s="271">
        <f t="shared" si="20"/>
        <v>4</v>
      </c>
      <c r="AI82" s="269">
        <f t="shared" si="21"/>
        <v>60</v>
      </c>
      <c r="AJ82" s="272">
        <f t="shared" si="21"/>
        <v>4</v>
      </c>
      <c r="AK82" s="269">
        <f t="shared" si="22"/>
        <v>60</v>
      </c>
      <c r="AL82" s="272">
        <f t="shared" si="23"/>
        <v>12</v>
      </c>
      <c r="AM82" s="13">
        <f t="shared" si="24"/>
        <v>8</v>
      </c>
    </row>
    <row r="83" spans="1:39" s="32" customFormat="1" ht="15.75" customHeight="1">
      <c r="A83" s="266" t="s">
        <v>343</v>
      </c>
      <c r="B83" s="229" t="s">
        <v>25</v>
      </c>
      <c r="C83" s="207" t="s">
        <v>516</v>
      </c>
      <c r="D83" s="167"/>
      <c r="E83" s="269"/>
      <c r="F83" s="169"/>
      <c r="G83" s="269"/>
      <c r="H83" s="169"/>
      <c r="I83" s="270"/>
      <c r="J83" s="167">
        <v>1</v>
      </c>
      <c r="K83" s="269">
        <v>15</v>
      </c>
      <c r="L83" s="169">
        <v>1</v>
      </c>
      <c r="M83" s="269">
        <v>15</v>
      </c>
      <c r="N83" s="169">
        <v>3</v>
      </c>
      <c r="O83" s="270" t="s">
        <v>18</v>
      </c>
      <c r="P83" s="167">
        <v>1</v>
      </c>
      <c r="Q83" s="269">
        <v>15</v>
      </c>
      <c r="R83" s="169">
        <v>1</v>
      </c>
      <c r="S83" s="269">
        <v>15</v>
      </c>
      <c r="T83" s="169">
        <v>3</v>
      </c>
      <c r="U83" s="270" t="s">
        <v>18</v>
      </c>
      <c r="V83" s="167">
        <v>1</v>
      </c>
      <c r="W83" s="269">
        <v>15</v>
      </c>
      <c r="X83" s="169">
        <v>1</v>
      </c>
      <c r="Y83" s="269">
        <v>15</v>
      </c>
      <c r="Z83" s="169">
        <v>3</v>
      </c>
      <c r="AA83" s="270" t="s">
        <v>21</v>
      </c>
      <c r="AB83" s="167">
        <v>1</v>
      </c>
      <c r="AC83" s="269">
        <v>15</v>
      </c>
      <c r="AD83" s="169">
        <v>1</v>
      </c>
      <c r="AE83" s="269">
        <v>15</v>
      </c>
      <c r="AF83" s="169">
        <v>3</v>
      </c>
      <c r="AG83" s="270" t="s">
        <v>18</v>
      </c>
      <c r="AH83" s="271">
        <f t="shared" si="20"/>
        <v>4</v>
      </c>
      <c r="AI83" s="269">
        <f t="shared" si="21"/>
        <v>60</v>
      </c>
      <c r="AJ83" s="272">
        <f t="shared" si="21"/>
        <v>4</v>
      </c>
      <c r="AK83" s="269">
        <f t="shared" si="22"/>
        <v>60</v>
      </c>
      <c r="AL83" s="272">
        <f t="shared" si="23"/>
        <v>12</v>
      </c>
      <c r="AM83" s="13">
        <f t="shared" si="24"/>
        <v>8</v>
      </c>
    </row>
    <row r="84" spans="1:39" s="32" customFormat="1" ht="15.75" customHeight="1">
      <c r="A84" s="266" t="s">
        <v>344</v>
      </c>
      <c r="B84" s="229" t="s">
        <v>25</v>
      </c>
      <c r="C84" s="208" t="s">
        <v>517</v>
      </c>
      <c r="D84" s="167"/>
      <c r="E84" s="273"/>
      <c r="F84" s="169"/>
      <c r="G84" s="273"/>
      <c r="H84" s="169"/>
      <c r="I84" s="274"/>
      <c r="J84" s="167">
        <v>1</v>
      </c>
      <c r="K84" s="273">
        <v>15</v>
      </c>
      <c r="L84" s="169">
        <v>1</v>
      </c>
      <c r="M84" s="273">
        <v>15</v>
      </c>
      <c r="N84" s="169">
        <v>3</v>
      </c>
      <c r="O84" s="274" t="s">
        <v>18</v>
      </c>
      <c r="P84" s="167">
        <v>1</v>
      </c>
      <c r="Q84" s="273">
        <v>15</v>
      </c>
      <c r="R84" s="169">
        <v>1</v>
      </c>
      <c r="S84" s="273">
        <v>15</v>
      </c>
      <c r="T84" s="169">
        <v>3</v>
      </c>
      <c r="U84" s="274" t="s">
        <v>18</v>
      </c>
      <c r="V84" s="167">
        <v>1</v>
      </c>
      <c r="W84" s="273">
        <v>15</v>
      </c>
      <c r="X84" s="169">
        <v>1</v>
      </c>
      <c r="Y84" s="273">
        <v>15</v>
      </c>
      <c r="Z84" s="169">
        <v>3</v>
      </c>
      <c r="AA84" s="274" t="s">
        <v>18</v>
      </c>
      <c r="AB84" s="167">
        <v>1</v>
      </c>
      <c r="AC84" s="273">
        <v>15</v>
      </c>
      <c r="AD84" s="169">
        <v>1</v>
      </c>
      <c r="AE84" s="273">
        <v>15</v>
      </c>
      <c r="AF84" s="169">
        <v>3</v>
      </c>
      <c r="AG84" s="274" t="s">
        <v>18</v>
      </c>
      <c r="AH84" s="271">
        <f t="shared" si="20"/>
        <v>4</v>
      </c>
      <c r="AI84" s="269">
        <f t="shared" si="21"/>
        <v>60</v>
      </c>
      <c r="AJ84" s="272">
        <f t="shared" si="21"/>
        <v>4</v>
      </c>
      <c r="AK84" s="269">
        <f t="shared" si="22"/>
        <v>60</v>
      </c>
      <c r="AL84" s="272">
        <f t="shared" si="23"/>
        <v>12</v>
      </c>
      <c r="AM84" s="13">
        <f t="shared" si="24"/>
        <v>8</v>
      </c>
    </row>
    <row r="85" spans="1:39" s="32" customFormat="1" ht="15.75" customHeight="1">
      <c r="A85" s="266" t="s">
        <v>307</v>
      </c>
      <c r="B85" s="237" t="s">
        <v>25</v>
      </c>
      <c r="C85" s="208" t="s">
        <v>366</v>
      </c>
      <c r="D85" s="167"/>
      <c r="E85" s="273"/>
      <c r="F85" s="169"/>
      <c r="G85" s="273"/>
      <c r="H85" s="169"/>
      <c r="I85" s="274"/>
      <c r="J85" s="167">
        <v>1</v>
      </c>
      <c r="K85" s="273">
        <v>15</v>
      </c>
      <c r="L85" s="169">
        <v>1</v>
      </c>
      <c r="M85" s="273">
        <v>15</v>
      </c>
      <c r="N85" s="169">
        <v>3</v>
      </c>
      <c r="O85" s="274" t="s">
        <v>18</v>
      </c>
      <c r="P85" s="167">
        <v>1</v>
      </c>
      <c r="Q85" s="273">
        <v>15</v>
      </c>
      <c r="R85" s="169">
        <v>1</v>
      </c>
      <c r="S85" s="273">
        <v>15</v>
      </c>
      <c r="T85" s="169">
        <v>3</v>
      </c>
      <c r="U85" s="274" t="s">
        <v>18</v>
      </c>
      <c r="V85" s="167">
        <v>1</v>
      </c>
      <c r="W85" s="273">
        <v>15</v>
      </c>
      <c r="X85" s="169">
        <v>1</v>
      </c>
      <c r="Y85" s="273">
        <v>15</v>
      </c>
      <c r="Z85" s="169">
        <v>3</v>
      </c>
      <c r="AA85" s="274" t="s">
        <v>18</v>
      </c>
      <c r="AB85" s="167">
        <v>1</v>
      </c>
      <c r="AC85" s="273">
        <v>15</v>
      </c>
      <c r="AD85" s="169">
        <v>1</v>
      </c>
      <c r="AE85" s="273">
        <v>15</v>
      </c>
      <c r="AF85" s="169">
        <v>3</v>
      </c>
      <c r="AG85" s="274" t="s">
        <v>18</v>
      </c>
      <c r="AH85" s="271">
        <f t="shared" si="20"/>
        <v>4</v>
      </c>
      <c r="AI85" s="269">
        <f>SUM(E85,K85,Q85,W85,AC85)</f>
        <v>60</v>
      </c>
      <c r="AJ85" s="272">
        <f>SUM(F85,L85,R85,X85,AD85)</f>
        <v>4</v>
      </c>
      <c r="AK85" s="269">
        <f t="shared" si="22"/>
        <v>60</v>
      </c>
      <c r="AL85" s="272">
        <f t="shared" si="23"/>
        <v>12</v>
      </c>
      <c r="AM85" s="13">
        <f t="shared" si="24"/>
        <v>8</v>
      </c>
    </row>
    <row r="86" spans="1:39" s="32" customFormat="1" ht="15.75" customHeight="1" thickBot="1">
      <c r="A86" s="266" t="s">
        <v>367</v>
      </c>
      <c r="B86" s="237" t="s">
        <v>25</v>
      </c>
      <c r="C86" s="208" t="s">
        <v>368</v>
      </c>
      <c r="D86" s="167"/>
      <c r="E86" s="273"/>
      <c r="F86" s="169"/>
      <c r="G86" s="273"/>
      <c r="H86" s="169"/>
      <c r="I86" s="274"/>
      <c r="J86" s="167">
        <v>1</v>
      </c>
      <c r="K86" s="273">
        <v>15</v>
      </c>
      <c r="L86" s="169">
        <v>1</v>
      </c>
      <c r="M86" s="273">
        <v>15</v>
      </c>
      <c r="N86" s="169">
        <v>3</v>
      </c>
      <c r="O86" s="274" t="s">
        <v>18</v>
      </c>
      <c r="P86" s="167">
        <v>1</v>
      </c>
      <c r="Q86" s="273">
        <v>15</v>
      </c>
      <c r="R86" s="169">
        <v>1</v>
      </c>
      <c r="S86" s="273">
        <v>15</v>
      </c>
      <c r="T86" s="169">
        <v>3</v>
      </c>
      <c r="U86" s="274" t="s">
        <v>18</v>
      </c>
      <c r="V86" s="167">
        <v>1</v>
      </c>
      <c r="W86" s="273">
        <v>15</v>
      </c>
      <c r="X86" s="169">
        <v>1</v>
      </c>
      <c r="Y86" s="273">
        <v>15</v>
      </c>
      <c r="Z86" s="169">
        <v>3</v>
      </c>
      <c r="AA86" s="274" t="s">
        <v>18</v>
      </c>
      <c r="AB86" s="167">
        <v>1</v>
      </c>
      <c r="AC86" s="273">
        <v>15</v>
      </c>
      <c r="AD86" s="169">
        <v>1</v>
      </c>
      <c r="AE86" s="273">
        <v>15</v>
      </c>
      <c r="AF86" s="169">
        <v>3</v>
      </c>
      <c r="AG86" s="274" t="s">
        <v>18</v>
      </c>
      <c r="AH86" s="271">
        <f t="shared" si="20"/>
        <v>4</v>
      </c>
      <c r="AI86" s="269">
        <f>SUM(E86,K86,Q86,W86,AC86)</f>
        <v>60</v>
      </c>
      <c r="AJ86" s="272">
        <f>SUM(F86,L86,R86,X86,AD86)</f>
        <v>4</v>
      </c>
      <c r="AK86" s="269">
        <f t="shared" si="22"/>
        <v>60</v>
      </c>
      <c r="AL86" s="272">
        <f t="shared" si="23"/>
        <v>12</v>
      </c>
      <c r="AM86" s="13">
        <f t="shared" si="24"/>
        <v>8</v>
      </c>
    </row>
    <row r="87" spans="1:39" s="32" customFormat="1" ht="9.75" customHeight="1" thickBot="1" thickTop="1">
      <c r="A87" s="952"/>
      <c r="B87" s="953"/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3"/>
      <c r="X87" s="953"/>
      <c r="Y87" s="953"/>
      <c r="Z87" s="953"/>
      <c r="AA87" s="953"/>
      <c r="AB87" s="953"/>
      <c r="AC87" s="953"/>
      <c r="AD87" s="953"/>
      <c r="AE87" s="953"/>
      <c r="AF87" s="953"/>
      <c r="AG87" s="954"/>
      <c r="AH87" s="939"/>
      <c r="AI87" s="940"/>
      <c r="AJ87" s="940"/>
      <c r="AK87" s="940"/>
      <c r="AL87" s="940"/>
      <c r="AM87" s="941"/>
    </row>
    <row r="88" spans="1:39" s="32" customFormat="1" ht="15.75" customHeight="1" thickBot="1" thickTop="1">
      <c r="A88" s="413" t="s">
        <v>356</v>
      </c>
      <c r="B88" s="102" t="s">
        <v>271</v>
      </c>
      <c r="C88" s="103" t="s">
        <v>33</v>
      </c>
      <c r="D88" s="955" t="s">
        <v>518</v>
      </c>
      <c r="E88" s="956"/>
      <c r="F88" s="956"/>
      <c r="G88" s="956"/>
      <c r="H88" s="956"/>
      <c r="I88" s="956"/>
      <c r="J88" s="956"/>
      <c r="K88" s="956"/>
      <c r="L88" s="956"/>
      <c r="M88" s="956"/>
      <c r="N88" s="956"/>
      <c r="O88" s="956"/>
      <c r="P88" s="956"/>
      <c r="Q88" s="956"/>
      <c r="R88" s="956"/>
      <c r="S88" s="956"/>
      <c r="T88" s="956"/>
      <c r="U88" s="956"/>
      <c r="V88" s="956"/>
      <c r="W88" s="956"/>
      <c r="X88" s="956"/>
      <c r="Y88" s="956"/>
      <c r="Z88" s="956"/>
      <c r="AA88" s="956"/>
      <c r="AB88" s="956"/>
      <c r="AC88" s="956"/>
      <c r="AD88" s="956"/>
      <c r="AE88" s="956"/>
      <c r="AF88" s="956"/>
      <c r="AG88" s="957"/>
      <c r="AH88" s="942"/>
      <c r="AI88" s="943"/>
      <c r="AJ88" s="943"/>
      <c r="AK88" s="943"/>
      <c r="AL88" s="943"/>
      <c r="AM88" s="944"/>
    </row>
    <row r="89" spans="1:39" s="32" customFormat="1" ht="9.75" customHeight="1" thickBot="1" thickTop="1">
      <c r="A89" s="952"/>
      <c r="B89" s="953"/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4"/>
      <c r="AH89" s="945"/>
      <c r="AI89" s="946"/>
      <c r="AJ89" s="946"/>
      <c r="AK89" s="946"/>
      <c r="AL89" s="946"/>
      <c r="AM89" s="947"/>
    </row>
    <row r="90" spans="1:39" s="32" customFormat="1" ht="15.75" customHeight="1" thickTop="1">
      <c r="A90" s="949" t="s">
        <v>34</v>
      </c>
      <c r="B90" s="950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1"/>
      <c r="AH90" s="123"/>
      <c r="AI90" s="33"/>
      <c r="AJ90" s="33"/>
      <c r="AK90" s="33"/>
      <c r="AL90" s="33"/>
      <c r="AM90" s="34"/>
    </row>
    <row r="91" spans="1:39" s="32" customFormat="1" ht="15.75" customHeight="1">
      <c r="A91" s="35"/>
      <c r="B91" s="27"/>
      <c r="C91" s="36" t="s">
        <v>35</v>
      </c>
      <c r="D91" s="37"/>
      <c r="E91" s="38"/>
      <c r="F91" s="38"/>
      <c r="G91" s="38"/>
      <c r="H91" s="12"/>
      <c r="I91" s="39">
        <f>IF(COUNTIF(I11:I77,"A")=0,"",(COUNTIF(I11:I77,"A")))</f>
      </c>
      <c r="J91" s="40"/>
      <c r="K91" s="38"/>
      <c r="L91" s="38"/>
      <c r="M91" s="38"/>
      <c r="N91" s="12"/>
      <c r="O91" s="39"/>
      <c r="P91" s="38"/>
      <c r="Q91" s="38"/>
      <c r="R91" s="38"/>
      <c r="S91" s="38"/>
      <c r="T91" s="12"/>
      <c r="U91" s="37">
        <v>2</v>
      </c>
      <c r="V91" s="40"/>
      <c r="W91" s="38"/>
      <c r="X91" s="38"/>
      <c r="Y91" s="38"/>
      <c r="Z91" s="12"/>
      <c r="AA91" s="39">
        <v>1</v>
      </c>
      <c r="AB91" s="38"/>
      <c r="AC91" s="38"/>
      <c r="AD91" s="38"/>
      <c r="AE91" s="38"/>
      <c r="AF91" s="12"/>
      <c r="AG91" s="37">
        <v>3</v>
      </c>
      <c r="AH91" s="124"/>
      <c r="AI91" s="41"/>
      <c r="AJ91" s="41"/>
      <c r="AK91" s="41"/>
      <c r="AL91" s="42"/>
      <c r="AM91" s="43">
        <f aca="true" t="shared" si="25" ref="AM91:AM103">IF(SUM(D91:AG91)=0,"",SUM(D91:AG91))</f>
        <v>6</v>
      </c>
    </row>
    <row r="92" spans="1:39" s="32" customFormat="1" ht="15.75" customHeight="1">
      <c r="A92" s="35"/>
      <c r="B92" s="27"/>
      <c r="C92" s="36" t="s">
        <v>36</v>
      </c>
      <c r="D92" s="37"/>
      <c r="E92" s="38"/>
      <c r="F92" s="38"/>
      <c r="G92" s="38"/>
      <c r="H92" s="12"/>
      <c r="I92" s="39">
        <v>2</v>
      </c>
      <c r="J92" s="40"/>
      <c r="K92" s="38"/>
      <c r="L92" s="38"/>
      <c r="M92" s="38"/>
      <c r="N92" s="12"/>
      <c r="O92" s="39">
        <v>2</v>
      </c>
      <c r="P92" s="38"/>
      <c r="Q92" s="38"/>
      <c r="R92" s="38"/>
      <c r="S92" s="38"/>
      <c r="T92" s="12"/>
      <c r="U92" s="37">
        <f>IF(COUNTIF(U11:U77,"B")=0,"",(COUNTIF(U11:U77,"B")))</f>
        <v>1</v>
      </c>
      <c r="V92" s="40"/>
      <c r="W92" s="38"/>
      <c r="X92" s="38"/>
      <c r="Y92" s="38"/>
      <c r="Z92" s="12"/>
      <c r="AA92" s="39">
        <f>IF(COUNTIF(AA11:AA77,"B")=0,"",(COUNTIF(AA11:AA77,"B")))</f>
        <v>2</v>
      </c>
      <c r="AB92" s="38"/>
      <c r="AC92" s="38"/>
      <c r="AD92" s="38"/>
      <c r="AE92" s="38"/>
      <c r="AF92" s="12"/>
      <c r="AG92" s="37">
        <f>IF(COUNTIF(AG11:AG77,"B")=0,"",(COUNTIF(AG11:AG77,"B")))</f>
      </c>
      <c r="AH92" s="124"/>
      <c r="AI92" s="41"/>
      <c r="AJ92" s="41"/>
      <c r="AK92" s="41"/>
      <c r="AL92" s="42"/>
      <c r="AM92" s="43">
        <f t="shared" si="25"/>
        <v>7</v>
      </c>
    </row>
    <row r="93" spans="1:39" s="32" customFormat="1" ht="15.75" customHeight="1">
      <c r="A93" s="35"/>
      <c r="B93" s="27"/>
      <c r="C93" s="36" t="s">
        <v>37</v>
      </c>
      <c r="D93" s="37"/>
      <c r="E93" s="38"/>
      <c r="F93" s="38"/>
      <c r="G93" s="38"/>
      <c r="H93" s="12"/>
      <c r="I93" s="39">
        <v>5</v>
      </c>
      <c r="J93" s="40"/>
      <c r="K93" s="38"/>
      <c r="L93" s="38"/>
      <c r="M93" s="38"/>
      <c r="N93" s="12"/>
      <c r="O93" s="39"/>
      <c r="P93" s="38"/>
      <c r="Q93" s="38"/>
      <c r="R93" s="38"/>
      <c r="S93" s="38"/>
      <c r="T93" s="12"/>
      <c r="U93" s="37"/>
      <c r="V93" s="40"/>
      <c r="W93" s="38"/>
      <c r="X93" s="38"/>
      <c r="Y93" s="38"/>
      <c r="Z93" s="12"/>
      <c r="AA93" s="39">
        <f>IF(COUNTIF(AA11:AA77,"F")=0,"",(COUNTIF(AA11:AA77,"F")))</f>
      </c>
      <c r="AB93" s="38"/>
      <c r="AC93" s="38"/>
      <c r="AD93" s="38"/>
      <c r="AE93" s="38"/>
      <c r="AF93" s="12"/>
      <c r="AG93" s="37">
        <f>IF(COUNTIF(AG11:AG77,"F")=0,"",(COUNTIF(AG11:AG77,"F")))</f>
      </c>
      <c r="AH93" s="124"/>
      <c r="AI93" s="41"/>
      <c r="AJ93" s="41"/>
      <c r="AK93" s="41"/>
      <c r="AL93" s="42"/>
      <c r="AM93" s="43">
        <f t="shared" si="25"/>
        <v>5</v>
      </c>
    </row>
    <row r="94" spans="1:39" s="32" customFormat="1" ht="15.75" customHeight="1">
      <c r="A94" s="35"/>
      <c r="B94" s="27"/>
      <c r="C94" s="36" t="s">
        <v>38</v>
      </c>
      <c r="D94" s="37"/>
      <c r="E94" s="38"/>
      <c r="F94" s="38"/>
      <c r="G94" s="38"/>
      <c r="H94" s="12"/>
      <c r="I94" s="39"/>
      <c r="J94" s="40"/>
      <c r="K94" s="38"/>
      <c r="L94" s="38"/>
      <c r="M94" s="38"/>
      <c r="N94" s="12"/>
      <c r="O94" s="39"/>
      <c r="P94" s="38"/>
      <c r="Q94" s="38"/>
      <c r="R94" s="38"/>
      <c r="S94" s="38"/>
      <c r="T94" s="12"/>
      <c r="U94" s="37"/>
      <c r="V94" s="40"/>
      <c r="W94" s="38"/>
      <c r="X94" s="38"/>
      <c r="Y94" s="38"/>
      <c r="Z94" s="12"/>
      <c r="AA94" s="39">
        <f>IF(COUNTIF(AA11:AA77,"F(Z)")=0,"",(COUNTIF(AA11:AA77,"F(Z)")))</f>
      </c>
      <c r="AB94" s="38"/>
      <c r="AC94" s="38"/>
      <c r="AD94" s="38"/>
      <c r="AE94" s="38"/>
      <c r="AF94" s="12"/>
      <c r="AG94" s="37">
        <f>IF(COUNTIF(AG11:AG77,"F(Z)")=0,"",(COUNTIF(AG11:AG77,"F(Z)")))</f>
      </c>
      <c r="AH94" s="124"/>
      <c r="AI94" s="41"/>
      <c r="AJ94" s="41"/>
      <c r="AK94" s="41"/>
      <c r="AL94" s="42"/>
      <c r="AM94" s="43">
        <f t="shared" si="25"/>
      </c>
    </row>
    <row r="95" spans="1:39" s="32" customFormat="1" ht="15.75" customHeight="1">
      <c r="A95" s="35"/>
      <c r="B95" s="27"/>
      <c r="C95" s="36" t="s">
        <v>39</v>
      </c>
      <c r="D95" s="37"/>
      <c r="E95" s="38"/>
      <c r="F95" s="38"/>
      <c r="G95" s="38"/>
      <c r="H95" s="12"/>
      <c r="I95" s="39"/>
      <c r="J95" s="40"/>
      <c r="K95" s="38"/>
      <c r="L95" s="38"/>
      <c r="M95" s="38"/>
      <c r="N95" s="12"/>
      <c r="O95" s="39">
        <v>2</v>
      </c>
      <c r="P95" s="38"/>
      <c r="Q95" s="38"/>
      <c r="R95" s="38"/>
      <c r="S95" s="38"/>
      <c r="T95" s="12"/>
      <c r="U95" s="37">
        <v>3</v>
      </c>
      <c r="V95" s="40"/>
      <c r="W95" s="38"/>
      <c r="X95" s="38"/>
      <c r="Y95" s="38"/>
      <c r="Z95" s="12"/>
      <c r="AA95" s="39">
        <v>5</v>
      </c>
      <c r="AB95" s="38"/>
      <c r="AC95" s="38"/>
      <c r="AD95" s="38"/>
      <c r="AE95" s="38"/>
      <c r="AF95" s="12"/>
      <c r="AG95" s="37">
        <f>IF(COUNTIF(AG11:AG77,"G")=0,"",(COUNTIF(AG11:AG77,"G")))</f>
        <v>3</v>
      </c>
      <c r="AH95" s="124"/>
      <c r="AI95" s="41"/>
      <c r="AJ95" s="41"/>
      <c r="AK95" s="41"/>
      <c r="AL95" s="42"/>
      <c r="AM95" s="43">
        <f t="shared" si="25"/>
        <v>13</v>
      </c>
    </row>
    <row r="96" spans="1:39" s="32" customFormat="1" ht="15.75" customHeight="1">
      <c r="A96" s="35"/>
      <c r="B96" s="27"/>
      <c r="C96" s="36" t="s">
        <v>40</v>
      </c>
      <c r="D96" s="37"/>
      <c r="E96" s="38"/>
      <c r="F96" s="38"/>
      <c r="G96" s="38"/>
      <c r="H96" s="12"/>
      <c r="I96" s="39"/>
      <c r="J96" s="40"/>
      <c r="K96" s="38"/>
      <c r="L96" s="38"/>
      <c r="M96" s="38"/>
      <c r="N96" s="12"/>
      <c r="O96" s="39"/>
      <c r="P96" s="38"/>
      <c r="Q96" s="38"/>
      <c r="R96" s="38"/>
      <c r="S96" s="38"/>
      <c r="T96" s="12"/>
      <c r="U96" s="37"/>
      <c r="V96" s="40"/>
      <c r="W96" s="38"/>
      <c r="X96" s="38"/>
      <c r="Y96" s="38"/>
      <c r="Z96" s="12"/>
      <c r="AA96" s="39">
        <f>IF(COUNTIF(AA11:AA77,"G(Z)")=0,"",COUNTIF(AA11:AA77,"G(Z)"))</f>
      </c>
      <c r="AB96" s="38"/>
      <c r="AC96" s="38"/>
      <c r="AD96" s="38"/>
      <c r="AE96" s="38"/>
      <c r="AF96" s="12"/>
      <c r="AG96" s="37">
        <f>IF(COUNTIF(AG11:AG77,"G(Z)")=0,"",COUNTIF(AG11:AG77,"G(Z)"))</f>
      </c>
      <c r="AH96" s="124"/>
      <c r="AI96" s="41"/>
      <c r="AJ96" s="41"/>
      <c r="AK96" s="41"/>
      <c r="AL96" s="42"/>
      <c r="AM96" s="43">
        <f t="shared" si="25"/>
      </c>
    </row>
    <row r="97" spans="1:39" s="32" customFormat="1" ht="15.75" customHeight="1">
      <c r="A97" s="35"/>
      <c r="B97" s="27"/>
      <c r="C97" s="36" t="s">
        <v>41</v>
      </c>
      <c r="D97" s="37"/>
      <c r="E97" s="38"/>
      <c r="F97" s="38"/>
      <c r="G97" s="38"/>
      <c r="H97" s="12"/>
      <c r="I97" s="39">
        <v>1</v>
      </c>
      <c r="J97" s="40"/>
      <c r="K97" s="38"/>
      <c r="L97" s="38"/>
      <c r="M97" s="38"/>
      <c r="N97" s="12"/>
      <c r="O97" s="39">
        <v>7</v>
      </c>
      <c r="P97" s="38"/>
      <c r="Q97" s="38"/>
      <c r="R97" s="38"/>
      <c r="S97" s="38"/>
      <c r="T97" s="12"/>
      <c r="U97" s="37">
        <v>2</v>
      </c>
      <c r="V97" s="40"/>
      <c r="W97" s="38"/>
      <c r="X97" s="38"/>
      <c r="Y97" s="38"/>
      <c r="Z97" s="12"/>
      <c r="AA97" s="39">
        <f>IF(COUNTIF(AA11:AA77,"V")=0,"",COUNTIF(AA11:AA77,"V"))</f>
      </c>
      <c r="AB97" s="38"/>
      <c r="AC97" s="38"/>
      <c r="AD97" s="38"/>
      <c r="AE97" s="38"/>
      <c r="AF97" s="12"/>
      <c r="AG97" s="37">
        <v>1</v>
      </c>
      <c r="AH97" s="124"/>
      <c r="AI97" s="41"/>
      <c r="AJ97" s="41"/>
      <c r="AK97" s="41"/>
      <c r="AL97" s="42"/>
      <c r="AM97" s="43">
        <f t="shared" si="25"/>
        <v>11</v>
      </c>
    </row>
    <row r="98" spans="1:39" s="32" customFormat="1" ht="15.75" customHeight="1">
      <c r="A98" s="35"/>
      <c r="B98" s="27"/>
      <c r="C98" s="36" t="s">
        <v>42</v>
      </c>
      <c r="D98" s="37"/>
      <c r="E98" s="38"/>
      <c r="F98" s="38"/>
      <c r="G98" s="38"/>
      <c r="H98" s="12"/>
      <c r="I98" s="39"/>
      <c r="J98" s="40"/>
      <c r="K98" s="38"/>
      <c r="L98" s="38"/>
      <c r="M98" s="38"/>
      <c r="N98" s="12"/>
      <c r="O98" s="39"/>
      <c r="P98" s="38"/>
      <c r="Q98" s="38"/>
      <c r="R98" s="38"/>
      <c r="S98" s="38"/>
      <c r="T98" s="12"/>
      <c r="U98" s="37"/>
      <c r="V98" s="40"/>
      <c r="W98" s="38"/>
      <c r="X98" s="38"/>
      <c r="Y98" s="38"/>
      <c r="Z98" s="12"/>
      <c r="AA98" s="39">
        <f>IF(COUNTIF(AA11:AA77,"V(Z)")=0,"",(COUNTIF(AA11:AA77,"V(Z)")))</f>
      </c>
      <c r="AB98" s="38"/>
      <c r="AC98" s="38"/>
      <c r="AD98" s="38"/>
      <c r="AE98" s="38"/>
      <c r="AF98" s="12"/>
      <c r="AG98" s="37">
        <f>IF(COUNTIF(AG11:AG77,"V(Z)")=0,"",(COUNTIF(AG11:AG77,"V(Z)")))</f>
      </c>
      <c r="AH98" s="124"/>
      <c r="AI98" s="41"/>
      <c r="AJ98" s="41"/>
      <c r="AK98" s="41"/>
      <c r="AL98" s="42"/>
      <c r="AM98" s="43">
        <f t="shared" si="25"/>
      </c>
    </row>
    <row r="99" spans="1:39" s="32" customFormat="1" ht="15.75" customHeight="1">
      <c r="A99" s="35"/>
      <c r="B99" s="27"/>
      <c r="C99" s="36" t="s">
        <v>43</v>
      </c>
      <c r="D99" s="37"/>
      <c r="E99" s="38"/>
      <c r="F99" s="38"/>
      <c r="G99" s="38"/>
      <c r="H99" s="12"/>
      <c r="I99" s="39"/>
      <c r="J99" s="40"/>
      <c r="K99" s="38"/>
      <c r="L99" s="38"/>
      <c r="M99" s="38"/>
      <c r="N99" s="12"/>
      <c r="O99" s="39"/>
      <c r="P99" s="38"/>
      <c r="Q99" s="38"/>
      <c r="R99" s="38"/>
      <c r="S99" s="38"/>
      <c r="T99" s="12"/>
      <c r="U99" s="37"/>
      <c r="V99" s="40"/>
      <c r="W99" s="38"/>
      <c r="X99" s="38"/>
      <c r="Y99" s="38"/>
      <c r="Z99" s="12"/>
      <c r="AA99" s="39">
        <f>IF(COUNTIF(AA11:AA77,"AV")=0,"",COUNTIF(AA11:AA77,"AV"))</f>
      </c>
      <c r="AB99" s="38"/>
      <c r="AC99" s="38"/>
      <c r="AD99" s="38"/>
      <c r="AE99" s="38"/>
      <c r="AF99" s="12"/>
      <c r="AG99" s="37">
        <f>IF(COUNTIF(AG11:AG77,"AV")=0,"",COUNTIF(AG11:AG77,"AV"))</f>
      </c>
      <c r="AH99" s="124"/>
      <c r="AI99" s="41"/>
      <c r="AJ99" s="41"/>
      <c r="AK99" s="41"/>
      <c r="AL99" s="42"/>
      <c r="AM99" s="43">
        <f t="shared" si="25"/>
      </c>
    </row>
    <row r="100" spans="1:39" s="32" customFormat="1" ht="15.75" customHeight="1">
      <c r="A100" s="35"/>
      <c r="B100" s="27"/>
      <c r="C100" s="36" t="s">
        <v>44</v>
      </c>
      <c r="D100" s="37"/>
      <c r="E100" s="38"/>
      <c r="F100" s="38"/>
      <c r="G100" s="38"/>
      <c r="H100" s="12"/>
      <c r="I100" s="39"/>
      <c r="J100" s="40"/>
      <c r="K100" s="38"/>
      <c r="L100" s="38"/>
      <c r="M100" s="38"/>
      <c r="N100" s="12"/>
      <c r="O100" s="39"/>
      <c r="P100" s="38"/>
      <c r="Q100" s="38"/>
      <c r="R100" s="38"/>
      <c r="S100" s="38"/>
      <c r="T100" s="12"/>
      <c r="U100" s="37"/>
      <c r="V100" s="40"/>
      <c r="W100" s="38"/>
      <c r="X100" s="38"/>
      <c r="Y100" s="38"/>
      <c r="Z100" s="12"/>
      <c r="AA100" s="39">
        <f>IF(COUNTIF(AA11:AA77,"KO")=0,"",COUNTIF(AA11:AA77,"KO"))</f>
      </c>
      <c r="AB100" s="38"/>
      <c r="AC100" s="38"/>
      <c r="AD100" s="38"/>
      <c r="AE100" s="38"/>
      <c r="AF100" s="12"/>
      <c r="AG100" s="37">
        <f>IF(COUNTIF(AG11:AG77,"KO")=0,"",COUNTIF(AG11:AG77,"KO"))</f>
      </c>
      <c r="AH100" s="124"/>
      <c r="AI100" s="41"/>
      <c r="AJ100" s="41"/>
      <c r="AK100" s="41"/>
      <c r="AL100" s="42"/>
      <c r="AM100" s="43">
        <f t="shared" si="25"/>
      </c>
    </row>
    <row r="101" spans="1:39" s="32" customFormat="1" ht="15.75" customHeight="1">
      <c r="A101" s="35"/>
      <c r="B101" s="44"/>
      <c r="C101" s="44" t="s">
        <v>45</v>
      </c>
      <c r="D101" s="45"/>
      <c r="E101" s="46"/>
      <c r="F101" s="46"/>
      <c r="G101" s="46"/>
      <c r="H101" s="47"/>
      <c r="I101" s="39">
        <v>1</v>
      </c>
      <c r="J101" s="48"/>
      <c r="K101" s="46"/>
      <c r="L101" s="46"/>
      <c r="M101" s="46"/>
      <c r="N101" s="47"/>
      <c r="O101" s="39">
        <v>1</v>
      </c>
      <c r="P101" s="46"/>
      <c r="Q101" s="46"/>
      <c r="R101" s="46"/>
      <c r="S101" s="46"/>
      <c r="T101" s="47"/>
      <c r="U101" s="37"/>
      <c r="V101" s="48"/>
      <c r="W101" s="46"/>
      <c r="X101" s="46"/>
      <c r="Y101" s="46"/>
      <c r="Z101" s="47"/>
      <c r="AA101" s="39">
        <v>1</v>
      </c>
      <c r="AB101" s="46"/>
      <c r="AC101" s="46"/>
      <c r="AD101" s="46"/>
      <c r="AE101" s="46"/>
      <c r="AF101" s="47"/>
      <c r="AG101" s="37">
        <v>1</v>
      </c>
      <c r="AH101" s="124"/>
      <c r="AI101" s="41"/>
      <c r="AJ101" s="41"/>
      <c r="AK101" s="41"/>
      <c r="AL101" s="42"/>
      <c r="AM101" s="43">
        <f t="shared" si="25"/>
        <v>4</v>
      </c>
    </row>
    <row r="102" spans="1:39" s="32" customFormat="1" ht="15.75" customHeight="1">
      <c r="A102" s="35"/>
      <c r="B102" s="44"/>
      <c r="C102" s="44" t="s">
        <v>46</v>
      </c>
      <c r="D102" s="45"/>
      <c r="E102" s="46"/>
      <c r="F102" s="46"/>
      <c r="G102" s="46"/>
      <c r="H102" s="47"/>
      <c r="I102" s="39"/>
      <c r="J102" s="48"/>
      <c r="K102" s="46"/>
      <c r="L102" s="46"/>
      <c r="M102" s="46"/>
      <c r="N102" s="47"/>
      <c r="O102" s="39"/>
      <c r="P102" s="46"/>
      <c r="Q102" s="46"/>
      <c r="R102" s="46"/>
      <c r="S102" s="46"/>
      <c r="T102" s="47"/>
      <c r="U102" s="37"/>
      <c r="V102" s="48"/>
      <c r="W102" s="46"/>
      <c r="X102" s="46"/>
      <c r="Y102" s="46"/>
      <c r="Z102" s="47"/>
      <c r="AA102" s="39">
        <f>IF(COUNTIF(AA11:AA77,"Z")=0,"",COUNTIF(AA11:AA77,"Z"))</f>
      </c>
      <c r="AB102" s="46"/>
      <c r="AC102" s="46"/>
      <c r="AD102" s="46"/>
      <c r="AE102" s="46"/>
      <c r="AF102" s="47"/>
      <c r="AG102" s="37">
        <f>IF(COUNTIF(AG11:AG77,"Z")=0,"",COUNTIF(AG11:AG77,"Z"))</f>
      </c>
      <c r="AH102" s="124"/>
      <c r="AI102" s="41"/>
      <c r="AJ102" s="41"/>
      <c r="AK102" s="41"/>
      <c r="AL102" s="42"/>
      <c r="AM102" s="43">
        <f t="shared" si="25"/>
      </c>
    </row>
    <row r="103" spans="1:39" s="32" customFormat="1" ht="15.75" customHeight="1">
      <c r="A103" s="35"/>
      <c r="B103" s="44"/>
      <c r="C103" s="49" t="s">
        <v>47</v>
      </c>
      <c r="D103" s="45"/>
      <c r="E103" s="46"/>
      <c r="F103" s="46"/>
      <c r="G103" s="46"/>
      <c r="H103" s="47"/>
      <c r="I103" s="39"/>
      <c r="J103" s="46"/>
      <c r="K103" s="46"/>
      <c r="L103" s="46"/>
      <c r="M103" s="46"/>
      <c r="N103" s="47"/>
      <c r="O103" s="39"/>
      <c r="P103" s="46"/>
      <c r="Q103" s="46"/>
      <c r="R103" s="46"/>
      <c r="S103" s="46"/>
      <c r="T103" s="47"/>
      <c r="U103" s="39"/>
      <c r="V103" s="46"/>
      <c r="W103" s="46"/>
      <c r="X103" s="46"/>
      <c r="Y103" s="46"/>
      <c r="Z103" s="47"/>
      <c r="AA103" s="39"/>
      <c r="AB103" s="46"/>
      <c r="AC103" s="46"/>
      <c r="AD103" s="46"/>
      <c r="AE103" s="46"/>
      <c r="AF103" s="47"/>
      <c r="AG103" s="37"/>
      <c r="AH103" s="124"/>
      <c r="AI103" s="41"/>
      <c r="AJ103" s="41"/>
      <c r="AK103" s="41"/>
      <c r="AL103" s="42"/>
      <c r="AM103" s="43">
        <f t="shared" si="25"/>
      </c>
    </row>
    <row r="104" spans="1:39" s="32" customFormat="1" ht="15.75" customHeight="1">
      <c r="A104" s="35"/>
      <c r="B104" s="44"/>
      <c r="C104" s="95" t="s">
        <v>48</v>
      </c>
      <c r="D104" s="45"/>
      <c r="E104" s="46"/>
      <c r="F104" s="46"/>
      <c r="G104" s="46"/>
      <c r="H104" s="47"/>
      <c r="I104" s="96">
        <f>IF(SUM(I91:I103)=0,"",SUM(I91:I103))</f>
        <v>9</v>
      </c>
      <c r="J104" s="97"/>
      <c r="K104" s="97"/>
      <c r="L104" s="97"/>
      <c r="M104" s="97"/>
      <c r="N104" s="98"/>
      <c r="O104" s="96">
        <f>IF(SUM(O91:O103)=0,"",SUM(O91:O103))</f>
        <v>12</v>
      </c>
      <c r="P104" s="97"/>
      <c r="Q104" s="97"/>
      <c r="R104" s="97"/>
      <c r="S104" s="97"/>
      <c r="T104" s="98"/>
      <c r="U104" s="96">
        <f>IF(SUM(U91:U103)=0,"",SUM(U91:U103))</f>
        <v>8</v>
      </c>
      <c r="V104" s="97"/>
      <c r="W104" s="97"/>
      <c r="X104" s="97"/>
      <c r="Y104" s="97"/>
      <c r="Z104" s="98"/>
      <c r="AA104" s="96">
        <f>IF(SUM(AA91:AA103)=0,"",SUM(AA91:AA103))</f>
        <v>9</v>
      </c>
      <c r="AB104" s="97"/>
      <c r="AC104" s="97"/>
      <c r="AD104" s="97"/>
      <c r="AE104" s="97"/>
      <c r="AF104" s="98"/>
      <c r="AG104" s="122">
        <f>IF(SUM(AG91:AG103)=0,"",SUM(AG91:AG103))</f>
        <v>8</v>
      </c>
      <c r="AH104" s="125"/>
      <c r="AI104" s="99"/>
      <c r="AJ104" s="99"/>
      <c r="AK104" s="99"/>
      <c r="AL104" s="100"/>
      <c r="AM104" s="101">
        <f>IF(SUM(D104:AG104)=0,"",SUM(D104:AG104))</f>
        <v>46</v>
      </c>
    </row>
    <row r="105" spans="1:39" s="32" customFormat="1" ht="15.75" customHeight="1">
      <c r="A105" s="936" t="s">
        <v>49</v>
      </c>
      <c r="B105" s="937"/>
      <c r="C105" s="937"/>
      <c r="D105" s="937"/>
      <c r="E105" s="937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8"/>
      <c r="AH105" s="924"/>
      <c r="AI105" s="925"/>
      <c r="AJ105" s="925"/>
      <c r="AK105" s="925"/>
      <c r="AL105" s="925"/>
      <c r="AM105" s="926"/>
    </row>
    <row r="106" spans="1:39" s="32" customFormat="1" ht="15.75" customHeight="1">
      <c r="A106" s="852" t="s">
        <v>338</v>
      </c>
      <c r="B106" s="853"/>
      <c r="C106" s="853"/>
      <c r="D106" s="853"/>
      <c r="E106" s="853"/>
      <c r="F106" s="853"/>
      <c r="G106" s="853"/>
      <c r="H106" s="853"/>
      <c r="I106" s="853"/>
      <c r="J106" s="853"/>
      <c r="K106" s="853"/>
      <c r="L106" s="853"/>
      <c r="M106" s="853"/>
      <c r="N106" s="853"/>
      <c r="O106" s="853"/>
      <c r="P106" s="853"/>
      <c r="Q106" s="853"/>
      <c r="R106" s="853"/>
      <c r="S106" s="853"/>
      <c r="T106" s="853"/>
      <c r="U106" s="853"/>
      <c r="V106" s="853"/>
      <c r="W106" s="853"/>
      <c r="X106" s="853"/>
      <c r="Y106" s="853"/>
      <c r="Z106" s="853"/>
      <c r="AA106" s="853"/>
      <c r="AB106" s="853"/>
      <c r="AC106" s="853"/>
      <c r="AD106" s="853"/>
      <c r="AE106" s="853"/>
      <c r="AF106" s="853"/>
      <c r="AG106" s="948"/>
      <c r="AH106" s="927"/>
      <c r="AI106" s="928"/>
      <c r="AJ106" s="928"/>
      <c r="AK106" s="928"/>
      <c r="AL106" s="928"/>
      <c r="AM106" s="929"/>
    </row>
    <row r="107" spans="1:39" s="32" customFormat="1" ht="15.75" customHeight="1">
      <c r="A107" s="852" t="s">
        <v>337</v>
      </c>
      <c r="B107" s="853"/>
      <c r="C107" s="853"/>
      <c r="D107" s="853"/>
      <c r="E107" s="853"/>
      <c r="F107" s="853"/>
      <c r="G107" s="853"/>
      <c r="H107" s="853"/>
      <c r="I107" s="853"/>
      <c r="J107" s="853"/>
      <c r="K107" s="853"/>
      <c r="L107" s="853"/>
      <c r="M107" s="853"/>
      <c r="N107" s="853"/>
      <c r="O107" s="853"/>
      <c r="P107" s="853"/>
      <c r="Q107" s="853"/>
      <c r="R107" s="853"/>
      <c r="S107" s="853"/>
      <c r="T107" s="853"/>
      <c r="U107" s="853"/>
      <c r="V107" s="853"/>
      <c r="W107" s="853"/>
      <c r="X107" s="853"/>
      <c r="Y107" s="853"/>
      <c r="Z107" s="853"/>
      <c r="AA107" s="853"/>
      <c r="AB107" s="853"/>
      <c r="AC107" s="853"/>
      <c r="AD107" s="853"/>
      <c r="AE107" s="853"/>
      <c r="AF107" s="853"/>
      <c r="AG107" s="948"/>
      <c r="AH107" s="927"/>
      <c r="AI107" s="928"/>
      <c r="AJ107" s="928"/>
      <c r="AK107" s="928"/>
      <c r="AL107" s="928"/>
      <c r="AM107" s="929"/>
    </row>
    <row r="108" spans="1:39" s="32" customFormat="1" ht="15.75" customHeight="1">
      <c r="A108" s="732" t="s">
        <v>95</v>
      </c>
      <c r="B108" s="733"/>
      <c r="C108" s="733"/>
      <c r="D108" s="733"/>
      <c r="E108" s="733"/>
      <c r="F108" s="733"/>
      <c r="G108" s="733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  <c r="S108" s="733"/>
      <c r="T108" s="733"/>
      <c r="U108" s="733"/>
      <c r="V108" s="733"/>
      <c r="W108" s="733"/>
      <c r="X108" s="733"/>
      <c r="Y108" s="733"/>
      <c r="Z108" s="733"/>
      <c r="AA108" s="733"/>
      <c r="AB108" s="733"/>
      <c r="AC108" s="733"/>
      <c r="AD108" s="733"/>
      <c r="AE108" s="733"/>
      <c r="AF108" s="733"/>
      <c r="AG108" s="734"/>
      <c r="AH108" s="927"/>
      <c r="AI108" s="928"/>
      <c r="AJ108" s="928"/>
      <c r="AK108" s="928"/>
      <c r="AL108" s="928"/>
      <c r="AM108" s="929"/>
    </row>
    <row r="109" spans="1:39" s="32" customFormat="1" ht="15.75" customHeight="1">
      <c r="A109" s="852" t="s">
        <v>519</v>
      </c>
      <c r="B109" s="853"/>
      <c r="C109" s="853"/>
      <c r="D109" s="733"/>
      <c r="E109" s="733"/>
      <c r="F109" s="733"/>
      <c r="G109" s="733"/>
      <c r="H109" s="733"/>
      <c r="I109" s="733"/>
      <c r="J109" s="733"/>
      <c r="K109" s="733"/>
      <c r="L109" s="733"/>
      <c r="M109" s="733"/>
      <c r="N109" s="733"/>
      <c r="O109" s="733"/>
      <c r="P109" s="733"/>
      <c r="Q109" s="733"/>
      <c r="R109" s="733"/>
      <c r="S109" s="733"/>
      <c r="T109" s="733"/>
      <c r="U109" s="733"/>
      <c r="V109" s="733"/>
      <c r="W109" s="733"/>
      <c r="X109" s="733"/>
      <c r="Y109" s="733"/>
      <c r="Z109" s="733"/>
      <c r="AA109" s="733"/>
      <c r="AB109" s="733"/>
      <c r="AC109" s="733"/>
      <c r="AD109" s="733"/>
      <c r="AE109" s="733"/>
      <c r="AF109" s="733"/>
      <c r="AG109" s="734"/>
      <c r="AH109" s="927"/>
      <c r="AI109" s="928"/>
      <c r="AJ109" s="928"/>
      <c r="AK109" s="928"/>
      <c r="AL109" s="928"/>
      <c r="AM109" s="929"/>
    </row>
    <row r="110" spans="1:39" s="32" customFormat="1" ht="15.75" customHeight="1" thickBot="1">
      <c r="A110" s="933" t="s">
        <v>339</v>
      </c>
      <c r="B110" s="934"/>
      <c r="C110" s="934"/>
      <c r="D110" s="934"/>
      <c r="E110" s="934"/>
      <c r="F110" s="934"/>
      <c r="G110" s="934"/>
      <c r="H110" s="934"/>
      <c r="I110" s="934"/>
      <c r="J110" s="934"/>
      <c r="K110" s="934"/>
      <c r="L110" s="934"/>
      <c r="M110" s="934"/>
      <c r="N110" s="934"/>
      <c r="O110" s="934"/>
      <c r="P110" s="934"/>
      <c r="Q110" s="934"/>
      <c r="R110" s="934"/>
      <c r="S110" s="934"/>
      <c r="T110" s="934"/>
      <c r="U110" s="934"/>
      <c r="V110" s="934"/>
      <c r="W110" s="934"/>
      <c r="X110" s="934"/>
      <c r="Y110" s="934"/>
      <c r="Z110" s="934"/>
      <c r="AA110" s="934"/>
      <c r="AB110" s="934"/>
      <c r="AC110" s="934"/>
      <c r="AD110" s="934"/>
      <c r="AE110" s="934"/>
      <c r="AF110" s="934"/>
      <c r="AG110" s="935"/>
      <c r="AH110" s="930"/>
      <c r="AI110" s="931"/>
      <c r="AJ110" s="931"/>
      <c r="AK110" s="931"/>
      <c r="AL110" s="931"/>
      <c r="AM110" s="932"/>
    </row>
    <row r="111" spans="1:33" s="32" customFormat="1" ht="15.75" customHeight="1" thickTop="1">
      <c r="A111" s="50"/>
      <c r="B111" s="51"/>
      <c r="C111" s="5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</row>
    <row r="112" spans="1:33" s="32" customFormat="1" ht="15.75" customHeight="1">
      <c r="A112" s="50"/>
      <c r="B112" s="51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</row>
    <row r="113" spans="1:33" s="32" customFormat="1" ht="15.75" customHeight="1">
      <c r="A113" s="50"/>
      <c r="B113" s="51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 spans="1:33" s="32" customFormat="1" ht="15.75" customHeight="1">
      <c r="A114" s="50"/>
      <c r="B114" s="51"/>
      <c r="C114" s="51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</row>
    <row r="115" spans="1:33" s="32" customFormat="1" ht="15.75" customHeight="1">
      <c r="A115" s="50"/>
      <c r="B115" s="51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</row>
    <row r="116" spans="1:33" s="32" customFormat="1" ht="15.75" customHeight="1">
      <c r="A116" s="50"/>
      <c r="B116" s="51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429"/>
      <c r="AD116" s="52"/>
      <c r="AE116" s="52"/>
      <c r="AF116" s="52"/>
      <c r="AG116" s="52"/>
    </row>
    <row r="117" spans="1:33" s="32" customFormat="1" ht="15.75" customHeight="1">
      <c r="A117" s="50"/>
      <c r="B117" s="51"/>
      <c r="C117" s="51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3"/>
      <c r="C152" s="53"/>
    </row>
    <row r="153" spans="1:3" s="32" customFormat="1" ht="15.75" customHeight="1">
      <c r="A153" s="50"/>
      <c r="B153" s="53"/>
      <c r="C153" s="53"/>
    </row>
    <row r="154" spans="1:3" s="32" customFormat="1" ht="15.75" customHeight="1">
      <c r="A154" s="50"/>
      <c r="B154" s="53"/>
      <c r="C154" s="53"/>
    </row>
    <row r="155" spans="1:3" s="32" customFormat="1" ht="15.75" customHeight="1">
      <c r="A155" s="50"/>
      <c r="B155" s="53"/>
      <c r="C155" s="53"/>
    </row>
    <row r="156" spans="1:3" s="32" customFormat="1" ht="15.75" customHeight="1">
      <c r="A156" s="50"/>
      <c r="B156" s="53"/>
      <c r="C156" s="53"/>
    </row>
    <row r="157" spans="1:3" s="32" customFormat="1" ht="15.75" customHeight="1">
      <c r="A157" s="50"/>
      <c r="B157" s="53"/>
      <c r="C157" s="53"/>
    </row>
    <row r="158" spans="1:3" s="32" customFormat="1" ht="15.75" customHeight="1">
      <c r="A158" s="50"/>
      <c r="B158" s="53"/>
      <c r="C158" s="53"/>
    </row>
    <row r="159" spans="1:3" s="32" customFormat="1" ht="15.75" customHeight="1">
      <c r="A159" s="50"/>
      <c r="B159" s="53"/>
      <c r="C159" s="53"/>
    </row>
    <row r="160" spans="1:3" s="32" customFormat="1" ht="15.75" customHeight="1">
      <c r="A160" s="50"/>
      <c r="B160" s="53"/>
      <c r="C160" s="53"/>
    </row>
    <row r="161" spans="1:3" s="32" customFormat="1" ht="15.75" customHeight="1">
      <c r="A161" s="50"/>
      <c r="B161" s="53"/>
      <c r="C161" s="53"/>
    </row>
    <row r="162" spans="1:3" s="32" customFormat="1" ht="15.75" customHeight="1">
      <c r="A162" s="50"/>
      <c r="B162" s="53"/>
      <c r="C162" s="53"/>
    </row>
    <row r="163" spans="1:3" s="32" customFormat="1" ht="15.75" customHeight="1">
      <c r="A163" s="50"/>
      <c r="B163" s="53"/>
      <c r="C163" s="53"/>
    </row>
    <row r="164" spans="1:3" s="32" customFormat="1" ht="15.75" customHeight="1">
      <c r="A164" s="50"/>
      <c r="B164" s="53"/>
      <c r="C164" s="53"/>
    </row>
    <row r="165" spans="1:3" s="32" customFormat="1" ht="15.75" customHeight="1">
      <c r="A165" s="50"/>
      <c r="B165" s="53"/>
      <c r="C165" s="53"/>
    </row>
    <row r="166" spans="1:3" s="32" customFormat="1" ht="15.75" customHeight="1">
      <c r="A166" s="50"/>
      <c r="B166" s="53"/>
      <c r="C166" s="53"/>
    </row>
    <row r="167" spans="1:3" s="32" customFormat="1" ht="15.75" customHeight="1">
      <c r="A167" s="50"/>
      <c r="B167" s="53"/>
      <c r="C167" s="53"/>
    </row>
    <row r="168" spans="1:3" s="32" customFormat="1" ht="15.75" customHeight="1">
      <c r="A168" s="50"/>
      <c r="B168" s="53"/>
      <c r="C168" s="53"/>
    </row>
    <row r="169" spans="1:3" s="32" customFormat="1" ht="15.75" customHeight="1">
      <c r="A169" s="50"/>
      <c r="B169" s="53"/>
      <c r="C169" s="53"/>
    </row>
    <row r="170" spans="1:3" s="32" customFormat="1" ht="15.75" customHeight="1">
      <c r="A170" s="50"/>
      <c r="B170" s="53"/>
      <c r="C170" s="53"/>
    </row>
    <row r="171" spans="1:3" s="32" customFormat="1" ht="15.75" customHeight="1">
      <c r="A171" s="50"/>
      <c r="B171" s="53"/>
      <c r="C171" s="53"/>
    </row>
    <row r="172" spans="1:3" s="32" customFormat="1" ht="15.75" customHeight="1">
      <c r="A172" s="50"/>
      <c r="B172" s="53"/>
      <c r="C172" s="53"/>
    </row>
    <row r="173" spans="1:3" s="32" customFormat="1" ht="15.75" customHeight="1">
      <c r="A173" s="50"/>
      <c r="B173" s="53"/>
      <c r="C173" s="53"/>
    </row>
    <row r="174" spans="1:3" s="32" customFormat="1" ht="15.75" customHeight="1">
      <c r="A174" s="50"/>
      <c r="B174" s="54"/>
      <c r="C174" s="54"/>
    </row>
    <row r="175" spans="1:3" s="32" customFormat="1" ht="15.75" customHeight="1">
      <c r="A175" s="50"/>
      <c r="B175" s="54"/>
      <c r="C175" s="54"/>
    </row>
    <row r="176" spans="1:3" s="32" customFormat="1" ht="15.75" customHeight="1">
      <c r="A176" s="50"/>
      <c r="B176" s="54"/>
      <c r="C176" s="54"/>
    </row>
    <row r="177" spans="1:3" s="32" customFormat="1" ht="15.75" customHeight="1">
      <c r="A177" s="50"/>
      <c r="B177" s="54"/>
      <c r="C177" s="54"/>
    </row>
    <row r="178" spans="1:3" s="32" customFormat="1" ht="15.75" customHeight="1">
      <c r="A178" s="50"/>
      <c r="B178" s="54"/>
      <c r="C178" s="54"/>
    </row>
    <row r="179" spans="1:3" s="32" customFormat="1" ht="15.75" customHeight="1">
      <c r="A179" s="50"/>
      <c r="B179" s="54"/>
      <c r="C179" s="54"/>
    </row>
    <row r="180" spans="1:3" s="32" customFormat="1" ht="15.75" customHeight="1">
      <c r="A180" s="50"/>
      <c r="B180" s="54"/>
      <c r="C180" s="54"/>
    </row>
    <row r="181" spans="1:3" s="32" customFormat="1" ht="15.75" customHeight="1">
      <c r="A181" s="50"/>
      <c r="B181" s="54"/>
      <c r="C181" s="54"/>
    </row>
    <row r="182" spans="1:3" s="32" customFormat="1" ht="15.75" customHeight="1">
      <c r="A182" s="50"/>
      <c r="B182" s="54"/>
      <c r="C182" s="54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 customHeight="1">
      <c r="A194" s="55"/>
      <c r="B194" s="20"/>
      <c r="C194" s="20"/>
    </row>
    <row r="195" spans="1:3" ht="15.75" customHeight="1">
      <c r="A195" s="55"/>
      <c r="B195" s="20"/>
      <c r="C195" s="20"/>
    </row>
    <row r="196" spans="1:3" ht="15.75" customHeight="1">
      <c r="A196" s="55"/>
      <c r="B196" s="20"/>
      <c r="C196" s="20"/>
    </row>
    <row r="197" spans="1:3" ht="15.75" customHeight="1">
      <c r="A197" s="55"/>
      <c r="B197" s="20"/>
      <c r="C197" s="20"/>
    </row>
    <row r="198" spans="1:3" ht="15.75" customHeight="1">
      <c r="A198" s="55"/>
      <c r="B198" s="20"/>
      <c r="C198" s="20"/>
    </row>
    <row r="199" spans="1:3" ht="15.75" customHeight="1">
      <c r="A199" s="55"/>
      <c r="B199" s="20"/>
      <c r="C199" s="20"/>
    </row>
    <row r="200" spans="1:3" ht="15.75" customHeight="1">
      <c r="A200" s="55"/>
      <c r="B200" s="20"/>
      <c r="C200" s="20"/>
    </row>
    <row r="201" spans="1:3" ht="15.75" customHeight="1">
      <c r="A201" s="55"/>
      <c r="B201" s="20"/>
      <c r="C201" s="20"/>
    </row>
    <row r="202" spans="1:3" ht="15.75" customHeight="1">
      <c r="A202" s="55"/>
      <c r="B202" s="20"/>
      <c r="C202" s="20"/>
    </row>
    <row r="203" spans="1:3" ht="15.75" customHeight="1">
      <c r="A203" s="55"/>
      <c r="B203" s="20"/>
      <c r="C203" s="20"/>
    </row>
    <row r="204" spans="1:3" ht="15.75" customHeight="1">
      <c r="A204" s="55"/>
      <c r="B204" s="20"/>
      <c r="C204" s="20"/>
    </row>
    <row r="205" spans="1:3" ht="15.75" customHeight="1">
      <c r="A205" s="55"/>
      <c r="B205" s="20"/>
      <c r="C205" s="20"/>
    </row>
    <row r="206" spans="1:3" ht="15.75" customHeight="1">
      <c r="A206" s="55"/>
      <c r="B206" s="20"/>
      <c r="C206" s="20"/>
    </row>
    <row r="207" spans="1:3" ht="15.75" customHeight="1">
      <c r="A207" s="55"/>
      <c r="B207" s="20"/>
      <c r="C207" s="20"/>
    </row>
    <row r="208" spans="1:3" ht="15.75" customHeight="1">
      <c r="A208" s="55"/>
      <c r="B208" s="20"/>
      <c r="C208" s="20"/>
    </row>
    <row r="209" spans="1:3" ht="15.75" customHeight="1">
      <c r="A209" s="55"/>
      <c r="B209" s="20"/>
      <c r="C209" s="20"/>
    </row>
    <row r="210" spans="1:3" ht="15.75" customHeight="1">
      <c r="A210" s="55"/>
      <c r="B210" s="20"/>
      <c r="C210" s="20"/>
    </row>
    <row r="211" spans="1:3" ht="15.75" customHeight="1">
      <c r="A211" s="55"/>
      <c r="B211" s="20"/>
      <c r="C211" s="20"/>
    </row>
    <row r="212" spans="1:3" ht="15.75" customHeight="1">
      <c r="A212" s="55"/>
      <c r="B212" s="20"/>
      <c r="C212" s="20"/>
    </row>
    <row r="213" spans="1:3" ht="15.75" customHeight="1">
      <c r="A213" s="55"/>
      <c r="B213" s="20"/>
      <c r="C213" s="20"/>
    </row>
    <row r="214" spans="1:3" ht="15.75" customHeight="1">
      <c r="A214" s="55"/>
      <c r="B214" s="20"/>
      <c r="C214" s="20"/>
    </row>
    <row r="215" spans="1:3" ht="15.75" customHeight="1">
      <c r="A215" s="55"/>
      <c r="B215" s="20"/>
      <c r="C215" s="20"/>
    </row>
    <row r="216" spans="1:3" ht="15.75" customHeight="1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  <row r="258" spans="1:3" ht="15.75">
      <c r="A258" s="55"/>
      <c r="B258" s="20"/>
      <c r="C258" s="20"/>
    </row>
    <row r="259" spans="1:3" ht="15.75">
      <c r="A259" s="55"/>
      <c r="B259" s="20"/>
      <c r="C259" s="20"/>
    </row>
    <row r="260" spans="1:3" ht="15.75">
      <c r="A260" s="55"/>
      <c r="B260" s="20"/>
      <c r="C260" s="20"/>
    </row>
    <row r="261" spans="1:3" ht="15.75">
      <c r="A261" s="55"/>
      <c r="B261" s="20"/>
      <c r="C261" s="20"/>
    </row>
    <row r="262" spans="1:3" ht="15.75">
      <c r="A262" s="55"/>
      <c r="B262" s="20"/>
      <c r="C262" s="20"/>
    </row>
    <row r="263" spans="1:3" ht="15.75">
      <c r="A263" s="55"/>
      <c r="B263" s="20"/>
      <c r="C263" s="20"/>
    </row>
    <row r="264" spans="1:3" ht="15.75">
      <c r="A264" s="55"/>
      <c r="B264" s="20"/>
      <c r="C264" s="20"/>
    </row>
    <row r="265" spans="1:3" ht="15.75">
      <c r="A265" s="55"/>
      <c r="B265" s="20"/>
      <c r="C265" s="20"/>
    </row>
    <row r="266" spans="1:3" ht="15.75">
      <c r="A266" s="55"/>
      <c r="B266" s="20"/>
      <c r="C266" s="20"/>
    </row>
    <row r="267" spans="1:3" ht="15.75">
      <c r="A267" s="55"/>
      <c r="B267" s="20"/>
      <c r="C267" s="20"/>
    </row>
    <row r="268" spans="1:3" ht="15.75">
      <c r="A268" s="55"/>
      <c r="B268" s="20"/>
      <c r="C268" s="20"/>
    </row>
    <row r="269" spans="1:3" ht="15.75">
      <c r="A269" s="55"/>
      <c r="B269" s="20"/>
      <c r="C269" s="20"/>
    </row>
    <row r="270" spans="1:3" ht="15.75">
      <c r="A270" s="55"/>
      <c r="B270" s="20"/>
      <c r="C270" s="20"/>
    </row>
    <row r="271" spans="1:3" ht="15.75">
      <c r="A271" s="55"/>
      <c r="B271" s="20"/>
      <c r="C271" s="20"/>
    </row>
    <row r="272" spans="1:3" ht="15.75">
      <c r="A272" s="55"/>
      <c r="B272" s="20"/>
      <c r="C272" s="20"/>
    </row>
    <row r="273" spans="1:3" ht="15.75">
      <c r="A273" s="55"/>
      <c r="B273" s="20"/>
      <c r="C273" s="20"/>
    </row>
    <row r="274" spans="1:3" ht="15.75">
      <c r="A274" s="55"/>
      <c r="B274" s="20"/>
      <c r="C274" s="20"/>
    </row>
    <row r="275" spans="1:3" ht="15.75">
      <c r="A275" s="55"/>
      <c r="B275" s="20"/>
      <c r="C275" s="20"/>
    </row>
    <row r="276" spans="1:3" ht="15.75">
      <c r="A276" s="55"/>
      <c r="B276" s="20"/>
      <c r="C276" s="20"/>
    </row>
    <row r="277" spans="1:3" ht="15.75">
      <c r="A277" s="55"/>
      <c r="B277" s="20"/>
      <c r="C277" s="20"/>
    </row>
    <row r="278" spans="1:3" ht="15.75">
      <c r="A278" s="55"/>
      <c r="B278" s="20"/>
      <c r="C278" s="20"/>
    </row>
    <row r="279" spans="1:3" ht="15.75">
      <c r="A279" s="55"/>
      <c r="B279" s="20"/>
      <c r="C279" s="20"/>
    </row>
  </sheetData>
  <sheetProtection selectLockedCells="1"/>
  <mergeCells count="58">
    <mergeCell ref="AH105:AM110"/>
    <mergeCell ref="A110:AG110"/>
    <mergeCell ref="A105:AG105"/>
    <mergeCell ref="AH87:AM89"/>
    <mergeCell ref="A107:AG107"/>
    <mergeCell ref="A90:AG90"/>
    <mergeCell ref="A87:AG87"/>
    <mergeCell ref="A89:AG89"/>
    <mergeCell ref="A106:AG106"/>
    <mergeCell ref="D88:AG88"/>
    <mergeCell ref="D18:AM18"/>
    <mergeCell ref="D6:AG6"/>
    <mergeCell ref="J8:K8"/>
    <mergeCell ref="L8:M8"/>
    <mergeCell ref="D7:I7"/>
    <mergeCell ref="P7:U7"/>
    <mergeCell ref="AG8:AG9"/>
    <mergeCell ref="R8:S8"/>
    <mergeCell ref="I8:I9"/>
    <mergeCell ref="O8:O9"/>
    <mergeCell ref="A5:AM5"/>
    <mergeCell ref="V7:AA7"/>
    <mergeCell ref="C6:C9"/>
    <mergeCell ref="N8:N9"/>
    <mergeCell ref="B6:B9"/>
    <mergeCell ref="A6:A9"/>
    <mergeCell ref="AH6:AM7"/>
    <mergeCell ref="AJ8:AK8"/>
    <mergeCell ref="H8:H9"/>
    <mergeCell ref="J7:O7"/>
    <mergeCell ref="A1:AM1"/>
    <mergeCell ref="A2:AM2"/>
    <mergeCell ref="A3:AM3"/>
    <mergeCell ref="A4:AM4"/>
    <mergeCell ref="AB7:AG7"/>
    <mergeCell ref="D8:E8"/>
    <mergeCell ref="X8:Y8"/>
    <mergeCell ref="AH8:AI8"/>
    <mergeCell ref="Z8:Z9"/>
    <mergeCell ref="F8:G8"/>
    <mergeCell ref="U8:U9"/>
    <mergeCell ref="AL8:AL9"/>
    <mergeCell ref="AM8:AM9"/>
    <mergeCell ref="V8:W8"/>
    <mergeCell ref="AD8:AE8"/>
    <mergeCell ref="AF8:AF9"/>
    <mergeCell ref="AB8:AC8"/>
    <mergeCell ref="AA8:AA9"/>
    <mergeCell ref="A109:C109"/>
    <mergeCell ref="T8:T9"/>
    <mergeCell ref="P8:Q8"/>
    <mergeCell ref="D10:AM11"/>
    <mergeCell ref="D80:AM80"/>
    <mergeCell ref="D34:AM34"/>
    <mergeCell ref="D55:AM55"/>
    <mergeCell ref="D50:AM50"/>
    <mergeCell ref="D46:AM47"/>
    <mergeCell ref="D68:AM68"/>
  </mergeCells>
  <printOptions horizontalCentered="1"/>
  <pageMargins left="0.6300000000000001" right="1.18" top="0.51" bottom="0.59" header="0.51" footer="0.51"/>
  <pageSetup fitToHeight="1" fitToWidth="1" orientation="portrait" paperSize="8" scale="43" r:id="rId2"/>
  <headerFooter alignWithMargins="0">
    <oddHeader>&amp;R&amp;"Arial,Normál"&amp;12 1. számú melléklet a  ............. alapképzési szak tantervéhez</oddHeader>
    <oddFooter>&amp;R&amp;Z&amp;F 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4"/>
  <sheetViews>
    <sheetView zoomScalePageLayoutView="0" workbookViewId="0" topLeftCell="A1">
      <selection activeCell="A4" sqref="A4:B4"/>
    </sheetView>
  </sheetViews>
  <sheetFormatPr defaultColWidth="9.33203125" defaultRowHeight="12.75"/>
  <sheetData>
    <row r="4" spans="1:2" ht="15.75">
      <c r="A4" s="534"/>
      <c r="B4" s="50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BB256"/>
  <sheetViews>
    <sheetView tabSelected="1" zoomScale="75" zoomScaleNormal="7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43" sqref="AE43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9" width="4.66015625" style="1" customWidth="1"/>
    <col min="10" max="10" width="5.332031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7" style="1" customWidth="1"/>
    <col min="16" max="16" width="4.66015625" style="1" customWidth="1"/>
    <col min="17" max="17" width="6.66015625" style="1" customWidth="1"/>
    <col min="18" max="18" width="4.66015625" style="1" customWidth="1"/>
    <col min="19" max="19" width="5.66015625" style="1" customWidth="1"/>
    <col min="20" max="20" width="5.33203125" style="1" customWidth="1"/>
    <col min="21" max="21" width="7.332031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7.332031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2" width="5" style="1" bestFit="1" customWidth="1"/>
    <col min="33" max="33" width="6.66015625" style="1" customWidth="1"/>
    <col min="34" max="16384" width="10.66015625" style="1" customWidth="1"/>
  </cols>
  <sheetData>
    <row r="1" spans="1:54" ht="21.75" customHeight="1">
      <c r="A1" s="885" t="s">
        <v>0</v>
      </c>
      <c r="B1" s="885"/>
      <c r="C1" s="885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886" t="s">
        <v>162</v>
      </c>
      <c r="B2" s="886"/>
      <c r="C2" s="886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12" t="s">
        <v>470</v>
      </c>
      <c r="B3" s="101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14" t="s">
        <v>1</v>
      </c>
      <c r="B4" s="1014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893" t="s">
        <v>2</v>
      </c>
      <c r="B5" s="893"/>
      <c r="C5" s="893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26" t="s">
        <v>3</v>
      </c>
      <c r="B6" s="1034" t="s">
        <v>4</v>
      </c>
      <c r="C6" s="1020" t="s">
        <v>5</v>
      </c>
      <c r="D6" s="1017" t="s">
        <v>6</v>
      </c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9"/>
      <c r="AB6" s="999" t="s">
        <v>69</v>
      </c>
      <c r="AC6" s="999"/>
      <c r="AD6" s="999"/>
      <c r="AE6" s="999"/>
      <c r="AF6" s="999"/>
      <c r="AG6" s="1000"/>
    </row>
    <row r="7" spans="1:33" ht="15.75" customHeight="1">
      <c r="A7" s="1027"/>
      <c r="B7" s="1035"/>
      <c r="C7" s="1021"/>
      <c r="D7" s="1008" t="s">
        <v>11</v>
      </c>
      <c r="E7" s="1002"/>
      <c r="F7" s="1002"/>
      <c r="G7" s="1002"/>
      <c r="H7" s="1002"/>
      <c r="I7" s="1009"/>
      <c r="J7" s="1008" t="s">
        <v>50</v>
      </c>
      <c r="K7" s="1002"/>
      <c r="L7" s="1002"/>
      <c r="M7" s="1002"/>
      <c r="N7" s="1002"/>
      <c r="O7" s="1009"/>
      <c r="P7" s="1008" t="s">
        <v>51</v>
      </c>
      <c r="Q7" s="1002"/>
      <c r="R7" s="1002"/>
      <c r="S7" s="1002"/>
      <c r="T7" s="1002"/>
      <c r="U7" s="1009"/>
      <c r="V7" s="1008" t="s">
        <v>52</v>
      </c>
      <c r="W7" s="1002"/>
      <c r="X7" s="1002"/>
      <c r="Y7" s="1002"/>
      <c r="Z7" s="1002"/>
      <c r="AA7" s="1009"/>
      <c r="AB7" s="1001" t="s">
        <v>53</v>
      </c>
      <c r="AC7" s="1002"/>
      <c r="AD7" s="1002"/>
      <c r="AE7" s="1002"/>
      <c r="AF7" s="1002"/>
      <c r="AG7" s="1003"/>
    </row>
    <row r="8" spans="1:39" ht="15.75" customHeight="1" thickBot="1">
      <c r="A8" s="1027"/>
      <c r="B8" s="1035"/>
      <c r="C8" s="1021"/>
      <c r="D8" s="1005" t="s">
        <v>12</v>
      </c>
      <c r="E8" s="1005"/>
      <c r="F8" s="1006" t="s">
        <v>13</v>
      </c>
      <c r="G8" s="1006"/>
      <c r="H8" s="1010" t="s">
        <v>14</v>
      </c>
      <c r="I8" s="1011" t="s">
        <v>75</v>
      </c>
      <c r="J8" s="1005" t="s">
        <v>12</v>
      </c>
      <c r="K8" s="1005"/>
      <c r="L8" s="1006" t="s">
        <v>13</v>
      </c>
      <c r="M8" s="1006"/>
      <c r="N8" s="1010" t="s">
        <v>14</v>
      </c>
      <c r="O8" s="1011" t="s">
        <v>75</v>
      </c>
      <c r="P8" s="1005" t="s">
        <v>12</v>
      </c>
      <c r="Q8" s="1005"/>
      <c r="R8" s="1006" t="s">
        <v>13</v>
      </c>
      <c r="S8" s="1006"/>
      <c r="T8" s="1010" t="s">
        <v>14</v>
      </c>
      <c r="U8" s="1011" t="s">
        <v>75</v>
      </c>
      <c r="V8" s="1005" t="s">
        <v>12</v>
      </c>
      <c r="W8" s="1005"/>
      <c r="X8" s="1006" t="s">
        <v>13</v>
      </c>
      <c r="Y8" s="1006"/>
      <c r="Z8" s="1010" t="s">
        <v>14</v>
      </c>
      <c r="AA8" s="1016" t="s">
        <v>75</v>
      </c>
      <c r="AB8" s="1004" t="s">
        <v>12</v>
      </c>
      <c r="AC8" s="1005"/>
      <c r="AD8" s="1006" t="s">
        <v>13</v>
      </c>
      <c r="AE8" s="1006"/>
      <c r="AF8" s="1010" t="s">
        <v>14</v>
      </c>
      <c r="AG8" s="998" t="s">
        <v>72</v>
      </c>
      <c r="AI8" s="20"/>
      <c r="AJ8" s="20"/>
      <c r="AK8" s="20"/>
      <c r="AL8" s="20"/>
      <c r="AM8" s="20"/>
    </row>
    <row r="9" spans="1:39" ht="79.5" customHeight="1" thickBot="1">
      <c r="A9" s="1028"/>
      <c r="B9" s="1036"/>
      <c r="C9" s="1022"/>
      <c r="D9" s="3" t="s">
        <v>70</v>
      </c>
      <c r="E9" s="2" t="s">
        <v>71</v>
      </c>
      <c r="F9" s="4" t="s">
        <v>70</v>
      </c>
      <c r="G9" s="2" t="s">
        <v>71</v>
      </c>
      <c r="H9" s="1010"/>
      <c r="I9" s="1011"/>
      <c r="J9" s="3" t="s">
        <v>70</v>
      </c>
      <c r="K9" s="2" t="s">
        <v>71</v>
      </c>
      <c r="L9" s="4" t="s">
        <v>70</v>
      </c>
      <c r="M9" s="2" t="s">
        <v>71</v>
      </c>
      <c r="N9" s="1010"/>
      <c r="O9" s="1011"/>
      <c r="P9" s="3" t="s">
        <v>70</v>
      </c>
      <c r="Q9" s="2" t="s">
        <v>71</v>
      </c>
      <c r="R9" s="4" t="s">
        <v>70</v>
      </c>
      <c r="S9" s="2" t="s">
        <v>71</v>
      </c>
      <c r="T9" s="1010"/>
      <c r="U9" s="1011"/>
      <c r="V9" s="3" t="s">
        <v>70</v>
      </c>
      <c r="W9" s="2" t="s">
        <v>71</v>
      </c>
      <c r="X9" s="4" t="s">
        <v>70</v>
      </c>
      <c r="Y9" s="2" t="s">
        <v>71</v>
      </c>
      <c r="Z9" s="1010"/>
      <c r="AA9" s="1016"/>
      <c r="AB9" s="114" t="s">
        <v>70</v>
      </c>
      <c r="AC9" s="2" t="s">
        <v>71</v>
      </c>
      <c r="AD9" s="4" t="s">
        <v>70</v>
      </c>
      <c r="AE9" s="2" t="s">
        <v>71</v>
      </c>
      <c r="AF9" s="1010"/>
      <c r="AG9" s="998"/>
      <c r="AI9" s="20"/>
      <c r="AJ9" s="20"/>
      <c r="AK9" s="20"/>
      <c r="AL9" s="20"/>
      <c r="AM9" s="20"/>
    </row>
    <row r="10" spans="1:39" ht="21.75" customHeight="1" thickBot="1">
      <c r="A10" s="351"/>
      <c r="B10" s="359"/>
      <c r="C10" s="126" t="s">
        <v>66</v>
      </c>
      <c r="D10" s="141"/>
      <c r="E10" s="142"/>
      <c r="F10" s="142"/>
      <c r="G10" s="142"/>
      <c r="H10" s="142"/>
      <c r="I10" s="143"/>
      <c r="J10" s="60" t="s">
        <v>161</v>
      </c>
      <c r="K10" s="13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4"/>
      <c r="AC10" s="142"/>
      <c r="AD10" s="142"/>
      <c r="AE10" s="142"/>
      <c r="AF10" s="142"/>
      <c r="AG10" s="145"/>
      <c r="AH10" s="131"/>
      <c r="AI10" s="20"/>
      <c r="AJ10" s="20"/>
      <c r="AK10" s="20"/>
      <c r="AL10" s="20"/>
      <c r="AM10" s="20"/>
    </row>
    <row r="11" spans="1:39" ht="15.75" customHeight="1">
      <c r="A11" s="352" t="s">
        <v>54</v>
      </c>
      <c r="B11" s="360"/>
      <c r="C11" s="61" t="s">
        <v>55</v>
      </c>
      <c r="D11" s="961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I11" s="20"/>
      <c r="AJ11" s="20"/>
      <c r="AK11" s="20"/>
      <c r="AL11" s="20"/>
      <c r="AM11" s="20"/>
    </row>
    <row r="12" spans="1:39" ht="15.75" customHeight="1">
      <c r="A12" s="352"/>
      <c r="B12" s="360"/>
      <c r="C12" s="336" t="s">
        <v>164</v>
      </c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  <c r="AI12" s="20"/>
      <c r="AJ12" s="20"/>
      <c r="AK12" s="20"/>
      <c r="AL12" s="20"/>
      <c r="AM12" s="20"/>
    </row>
    <row r="13" spans="1:39" ht="15.75" customHeight="1">
      <c r="A13" s="613" t="s">
        <v>152</v>
      </c>
      <c r="B13" s="371" t="s">
        <v>26</v>
      </c>
      <c r="C13" s="134" t="s">
        <v>148</v>
      </c>
      <c r="D13" s="9"/>
      <c r="E13" s="127"/>
      <c r="F13" s="10"/>
      <c r="G13" s="127"/>
      <c r="H13" s="10"/>
      <c r="I13" s="11"/>
      <c r="J13" s="432">
        <v>3</v>
      </c>
      <c r="K13" s="317">
        <v>45</v>
      </c>
      <c r="L13" s="94">
        <v>1</v>
      </c>
      <c r="M13" s="317">
        <v>15</v>
      </c>
      <c r="N13" s="94">
        <v>6</v>
      </c>
      <c r="O13" s="25" t="s">
        <v>24</v>
      </c>
      <c r="P13" s="9"/>
      <c r="Q13" s="127"/>
      <c r="R13" s="10"/>
      <c r="S13" s="127"/>
      <c r="T13" s="10"/>
      <c r="U13" s="11" t="s">
        <v>540</v>
      </c>
      <c r="V13" s="9"/>
      <c r="W13" s="127"/>
      <c r="X13" s="10"/>
      <c r="Y13" s="127"/>
      <c r="Z13" s="10"/>
      <c r="AA13" s="62"/>
      <c r="AB13" s="157">
        <f>SUM(D13,J13,P13,V13)</f>
        <v>3</v>
      </c>
      <c r="AC13" s="127">
        <f>SUM(E13,K13,Q13,W13)</f>
        <v>45</v>
      </c>
      <c r="AD13" s="313">
        <f>SUM(F13,L13,R13,X13)</f>
        <v>1</v>
      </c>
      <c r="AE13" s="127">
        <f aca="true" t="shared" si="0" ref="AE13:AF17">SUM(A13,G13,M13,S13,Y13)</f>
        <v>15</v>
      </c>
      <c r="AF13" s="313">
        <f>SUM(B13,H13,N13,T13,Z13)</f>
        <v>6</v>
      </c>
      <c r="AG13" s="128">
        <f aca="true" t="shared" si="1" ref="AG13:AG19">SUM(AB13,AD13)</f>
        <v>4</v>
      </c>
      <c r="AH13" s="131"/>
      <c r="AI13" s="20"/>
      <c r="AJ13" s="20"/>
      <c r="AK13" s="20"/>
      <c r="AL13" s="20"/>
      <c r="AM13" s="20"/>
    </row>
    <row r="14" spans="1:39" ht="15.75" customHeight="1">
      <c r="A14" s="613" t="s">
        <v>153</v>
      </c>
      <c r="B14" s="371" t="s">
        <v>26</v>
      </c>
      <c r="C14" s="134" t="s">
        <v>149</v>
      </c>
      <c r="D14" s="9"/>
      <c r="E14" s="127"/>
      <c r="F14" s="10"/>
      <c r="G14" s="127"/>
      <c r="H14" s="10"/>
      <c r="I14" s="11"/>
      <c r="J14" s="432">
        <v>2</v>
      </c>
      <c r="K14" s="317">
        <v>30</v>
      </c>
      <c r="L14" s="94">
        <v>3</v>
      </c>
      <c r="M14" s="317">
        <v>45</v>
      </c>
      <c r="N14" s="94">
        <v>8</v>
      </c>
      <c r="O14" s="25" t="s">
        <v>24</v>
      </c>
      <c r="P14" s="9"/>
      <c r="Q14" s="127"/>
      <c r="R14" s="10"/>
      <c r="S14" s="127"/>
      <c r="T14" s="10"/>
      <c r="U14" s="11" t="s">
        <v>540</v>
      </c>
      <c r="V14" s="9"/>
      <c r="W14" s="127"/>
      <c r="X14" s="10"/>
      <c r="Y14" s="127"/>
      <c r="Z14" s="10"/>
      <c r="AA14" s="62"/>
      <c r="AB14" s="157">
        <f aca="true" t="shared" si="2" ref="AB14:AD17">SUM(D14,J14,P14,V14)</f>
        <v>2</v>
      </c>
      <c r="AC14" s="127">
        <f t="shared" si="2"/>
        <v>30</v>
      </c>
      <c r="AD14" s="313">
        <f t="shared" si="2"/>
        <v>3</v>
      </c>
      <c r="AE14" s="127">
        <f t="shared" si="0"/>
        <v>45</v>
      </c>
      <c r="AF14" s="313">
        <f t="shared" si="0"/>
        <v>8</v>
      </c>
      <c r="AG14" s="128">
        <f t="shared" si="1"/>
        <v>5</v>
      </c>
      <c r="AI14" s="20"/>
      <c r="AJ14" s="20"/>
      <c r="AK14" s="20"/>
      <c r="AL14" s="20"/>
      <c r="AM14" s="20"/>
    </row>
    <row r="15" spans="1:39" ht="15.75" customHeight="1">
      <c r="A15" s="613" t="s">
        <v>154</v>
      </c>
      <c r="B15" s="371" t="s">
        <v>26</v>
      </c>
      <c r="C15" s="134" t="s">
        <v>150</v>
      </c>
      <c r="D15" s="9"/>
      <c r="E15" s="127"/>
      <c r="F15" s="10"/>
      <c r="G15" s="127"/>
      <c r="H15" s="10"/>
      <c r="I15" s="11"/>
      <c r="J15" s="432">
        <v>3</v>
      </c>
      <c r="K15" s="317">
        <v>45</v>
      </c>
      <c r="L15" s="94"/>
      <c r="M15" s="317">
        <f>IF(L15*15=0,"",L15*15)</f>
      </c>
      <c r="N15" s="94">
        <v>4</v>
      </c>
      <c r="O15" s="25" t="s">
        <v>24</v>
      </c>
      <c r="P15" s="9"/>
      <c r="Q15" s="127"/>
      <c r="R15" s="10"/>
      <c r="S15" s="127"/>
      <c r="T15" s="10"/>
      <c r="U15" s="11" t="s">
        <v>540</v>
      </c>
      <c r="V15" s="9"/>
      <c r="W15" s="127"/>
      <c r="X15" s="10"/>
      <c r="Y15" s="127"/>
      <c r="Z15" s="10"/>
      <c r="AA15" s="62"/>
      <c r="AB15" s="157">
        <f t="shared" si="2"/>
        <v>3</v>
      </c>
      <c r="AC15" s="127">
        <f t="shared" si="2"/>
        <v>45</v>
      </c>
      <c r="AD15" s="313">
        <f t="shared" si="2"/>
        <v>0</v>
      </c>
      <c r="AE15" s="127">
        <f t="shared" si="0"/>
        <v>0</v>
      </c>
      <c r="AF15" s="313">
        <f t="shared" si="0"/>
        <v>4</v>
      </c>
      <c r="AG15" s="128">
        <f t="shared" si="1"/>
        <v>3</v>
      </c>
      <c r="AI15" s="20"/>
      <c r="AJ15" s="20"/>
      <c r="AK15" s="20"/>
      <c r="AL15" s="20"/>
      <c r="AM15" s="20"/>
    </row>
    <row r="16" spans="1:39" ht="15.75" customHeight="1">
      <c r="A16" s="613" t="s">
        <v>155</v>
      </c>
      <c r="B16" s="371" t="s">
        <v>26</v>
      </c>
      <c r="C16" s="134" t="s">
        <v>151</v>
      </c>
      <c r="D16" s="9"/>
      <c r="E16" s="127"/>
      <c r="F16" s="10"/>
      <c r="G16" s="127"/>
      <c r="H16" s="10"/>
      <c r="I16" s="11"/>
      <c r="J16" s="432">
        <v>1</v>
      </c>
      <c r="K16" s="317">
        <v>15</v>
      </c>
      <c r="L16" s="94">
        <v>3</v>
      </c>
      <c r="M16" s="317">
        <v>45</v>
      </c>
      <c r="N16" s="94">
        <v>6</v>
      </c>
      <c r="O16" s="25" t="s">
        <v>24</v>
      </c>
      <c r="P16" s="9"/>
      <c r="Q16" s="127"/>
      <c r="R16" s="10"/>
      <c r="S16" s="127"/>
      <c r="T16" s="10"/>
      <c r="U16" s="11" t="s">
        <v>540</v>
      </c>
      <c r="V16" s="9"/>
      <c r="W16" s="127"/>
      <c r="X16" s="10"/>
      <c r="Y16" s="127"/>
      <c r="Z16" s="10"/>
      <c r="AA16" s="62"/>
      <c r="AB16" s="157">
        <f t="shared" si="2"/>
        <v>1</v>
      </c>
      <c r="AC16" s="127">
        <f t="shared" si="2"/>
        <v>15</v>
      </c>
      <c r="AD16" s="313">
        <f t="shared" si="2"/>
        <v>3</v>
      </c>
      <c r="AE16" s="127">
        <f t="shared" si="0"/>
        <v>45</v>
      </c>
      <c r="AF16" s="313">
        <f t="shared" si="0"/>
        <v>6</v>
      </c>
      <c r="AG16" s="128">
        <f t="shared" si="1"/>
        <v>4</v>
      </c>
      <c r="AH16" s="131"/>
      <c r="AI16" s="20"/>
      <c r="AJ16" s="20"/>
      <c r="AK16" s="20"/>
      <c r="AL16" s="20"/>
      <c r="AM16" s="20"/>
    </row>
    <row r="17" spans="1:39" ht="15.75" customHeight="1">
      <c r="A17" s="608"/>
      <c r="B17" s="371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644">
        <v>1</v>
      </c>
      <c r="K17" s="597">
        <v>15</v>
      </c>
      <c r="L17" s="598">
        <v>1</v>
      </c>
      <c r="M17" s="597">
        <v>15</v>
      </c>
      <c r="N17" s="598">
        <v>3</v>
      </c>
      <c r="O17" s="600"/>
      <c r="P17" s="610"/>
      <c r="Q17" s="603"/>
      <c r="R17" s="610"/>
      <c r="S17" s="610"/>
      <c r="T17" s="610"/>
      <c r="U17" s="633"/>
      <c r="V17" s="645"/>
      <c r="W17" s="603"/>
      <c r="X17" s="610"/>
      <c r="Y17" s="603"/>
      <c r="Z17" s="610"/>
      <c r="AA17" s="605"/>
      <c r="AB17" s="606">
        <f t="shared" si="2"/>
        <v>1</v>
      </c>
      <c r="AC17" s="603">
        <f>SUM(E17,K17,Q17,W17)</f>
        <v>15</v>
      </c>
      <c r="AD17" s="607">
        <f>SUM(F17,L17,R17,X17)</f>
        <v>1</v>
      </c>
      <c r="AE17" s="603">
        <f t="shared" si="0"/>
        <v>15</v>
      </c>
      <c r="AF17" s="607">
        <f>SUM(B17,H17,N17,T17,Z17)</f>
        <v>3</v>
      </c>
      <c r="AG17" s="612">
        <f t="shared" si="1"/>
        <v>2</v>
      </c>
      <c r="AI17" s="735"/>
      <c r="AJ17" s="735"/>
      <c r="AK17" s="735"/>
      <c r="AL17" s="20"/>
      <c r="AM17" s="20"/>
    </row>
    <row r="18" spans="1:39" ht="15.75" customHeight="1" thickBot="1">
      <c r="A18" s="647" t="s">
        <v>468</v>
      </c>
      <c r="B18" s="371" t="s">
        <v>26</v>
      </c>
      <c r="C18" s="648" t="s">
        <v>204</v>
      </c>
      <c r="D18" s="645"/>
      <c r="E18" s="603"/>
      <c r="F18" s="610"/>
      <c r="G18" s="603"/>
      <c r="H18" s="610"/>
      <c r="I18" s="633"/>
      <c r="J18" s="644">
        <v>0</v>
      </c>
      <c r="K18" s="597">
        <v>0</v>
      </c>
      <c r="L18" s="598">
        <v>2</v>
      </c>
      <c r="M18" s="597">
        <v>30</v>
      </c>
      <c r="N18" s="598">
        <v>3</v>
      </c>
      <c r="O18" s="600" t="s">
        <v>20</v>
      </c>
      <c r="P18" s="645"/>
      <c r="Q18" s="603"/>
      <c r="R18" s="610"/>
      <c r="S18" s="603"/>
      <c r="T18" s="610"/>
      <c r="U18" s="633"/>
      <c r="V18" s="645"/>
      <c r="W18" s="603"/>
      <c r="X18" s="610"/>
      <c r="Y18" s="603"/>
      <c r="Z18" s="610"/>
      <c r="AA18" s="605"/>
      <c r="AB18" s="606">
        <f>SUM(D18,J18,P18,V18)</f>
        <v>0</v>
      </c>
      <c r="AC18" s="603">
        <f>SUM(E18,K18,Q18,W18)</f>
        <v>0</v>
      </c>
      <c r="AD18" s="607">
        <f>SUM(F18,L18,R18,X18)</f>
        <v>2</v>
      </c>
      <c r="AE18" s="603">
        <f>SUM(A18,G18,M18,S18,Y18)</f>
        <v>30</v>
      </c>
      <c r="AF18" s="607">
        <f>SUM(B18,H18,N18,T18,Z18)</f>
        <v>3</v>
      </c>
      <c r="AG18" s="612">
        <f t="shared" si="1"/>
        <v>2</v>
      </c>
      <c r="AI18" s="20"/>
      <c r="AJ18" s="20"/>
      <c r="AK18" s="20"/>
      <c r="AL18" s="20"/>
      <c r="AM18" s="20"/>
    </row>
    <row r="19" spans="1:39" ht="15.75" customHeight="1" thickBot="1">
      <c r="A19" s="375"/>
      <c r="B19" s="361"/>
      <c r="C19" s="337" t="s">
        <v>272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8">
        <f>SUM(H12:H18)</f>
        <v>0</v>
      </c>
      <c r="I19" s="132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8">
        <f>SUM(N13:N18)</f>
        <v>30</v>
      </c>
      <c r="O19" s="132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8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8">
        <f t="shared" si="3"/>
        <v>0</v>
      </c>
      <c r="AA19" s="132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8">
        <f>SUM(AF12:AF18)</f>
        <v>30</v>
      </c>
      <c r="AG19" s="706">
        <f t="shared" si="1"/>
        <v>20</v>
      </c>
      <c r="AH19" s="131"/>
      <c r="AI19" s="20"/>
      <c r="AJ19" s="20"/>
      <c r="AK19" s="20"/>
      <c r="AL19" s="20"/>
      <c r="AM19" s="20"/>
    </row>
    <row r="20" spans="1:39" ht="15.75" customHeight="1">
      <c r="A20" s="614" t="s">
        <v>9</v>
      </c>
      <c r="B20" s="362"/>
      <c r="C20" s="61" t="s">
        <v>56</v>
      </c>
      <c r="D20" s="1023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5"/>
      <c r="AI20" s="20"/>
      <c r="AJ20" s="20"/>
      <c r="AK20" s="20"/>
      <c r="AL20" s="20"/>
      <c r="AM20" s="20"/>
    </row>
    <row r="21" spans="1:39" ht="31.5">
      <c r="A21" s="624" t="s">
        <v>103</v>
      </c>
      <c r="B21" s="371" t="s">
        <v>26</v>
      </c>
      <c r="C21" s="316" t="s">
        <v>99</v>
      </c>
      <c r="D21" s="65"/>
      <c r="E21" s="317"/>
      <c r="F21" s="94"/>
      <c r="G21" s="317"/>
      <c r="H21" s="24"/>
      <c r="I21" s="25"/>
      <c r="J21" s="65"/>
      <c r="K21" s="317"/>
      <c r="L21" s="24"/>
      <c r="M21" s="317"/>
      <c r="N21" s="24"/>
      <c r="O21" s="112"/>
      <c r="P21" s="202">
        <v>4</v>
      </c>
      <c r="Q21" s="127">
        <v>60</v>
      </c>
      <c r="R21" s="313">
        <v>4</v>
      </c>
      <c r="S21" s="127">
        <v>60</v>
      </c>
      <c r="T21" s="313">
        <v>9</v>
      </c>
      <c r="U21" s="318" t="s">
        <v>20</v>
      </c>
      <c r="V21" s="313"/>
      <c r="W21" s="127"/>
      <c r="X21" s="313"/>
      <c r="Y21" s="127">
        <f>IF(X21*15=0,"",X21*15)</f>
      </c>
      <c r="Z21" s="313"/>
      <c r="AA21" s="319" t="s">
        <v>541</v>
      </c>
      <c r="AB21" s="157">
        <f aca="true" t="shared" si="4" ref="AB21:AD25">SUM(D21,J21,P21,V21)</f>
        <v>4</v>
      </c>
      <c r="AC21" s="127">
        <f t="shared" si="4"/>
        <v>60</v>
      </c>
      <c r="AD21" s="313">
        <f t="shared" si="4"/>
        <v>4</v>
      </c>
      <c r="AE21" s="127">
        <f aca="true" t="shared" si="5" ref="AE21:AF25">SUM(A21,G21,M21,S21,Y21)</f>
        <v>60</v>
      </c>
      <c r="AF21" s="313">
        <f t="shared" si="5"/>
        <v>9</v>
      </c>
      <c r="AG21" s="128">
        <f>SUM(AB21,AD21)</f>
        <v>8</v>
      </c>
      <c r="AI21" s="20"/>
      <c r="AJ21" s="20"/>
      <c r="AK21" s="20"/>
      <c r="AL21" s="20"/>
      <c r="AM21" s="20"/>
    </row>
    <row r="22" spans="1:39" ht="15.75" customHeight="1">
      <c r="A22" s="624" t="s">
        <v>104</v>
      </c>
      <c r="B22" s="371" t="s">
        <v>26</v>
      </c>
      <c r="C22" s="320" t="s">
        <v>100</v>
      </c>
      <c r="D22" s="65"/>
      <c r="E22" s="317"/>
      <c r="F22" s="94"/>
      <c r="G22" s="317"/>
      <c r="H22" s="24"/>
      <c r="I22" s="25"/>
      <c r="J22" s="65"/>
      <c r="K22" s="317"/>
      <c r="L22" s="24"/>
      <c r="M22" s="317"/>
      <c r="N22" s="24"/>
      <c r="O22" s="112"/>
      <c r="P22" s="202">
        <v>2</v>
      </c>
      <c r="Q22" s="127">
        <v>30</v>
      </c>
      <c r="R22" s="127">
        <v>2</v>
      </c>
      <c r="S22" s="127">
        <v>30</v>
      </c>
      <c r="T22" s="127">
        <v>6</v>
      </c>
      <c r="U22" s="321" t="s">
        <v>373</v>
      </c>
      <c r="V22" s="313"/>
      <c r="W22" s="127"/>
      <c r="X22" s="127"/>
      <c r="Y22" s="127"/>
      <c r="Z22" s="127"/>
      <c r="AA22" s="322"/>
      <c r="AB22" s="157">
        <f t="shared" si="4"/>
        <v>2</v>
      </c>
      <c r="AC22" s="127">
        <f t="shared" si="4"/>
        <v>30</v>
      </c>
      <c r="AD22" s="313">
        <f t="shared" si="4"/>
        <v>2</v>
      </c>
      <c r="AE22" s="127">
        <f t="shared" si="5"/>
        <v>30</v>
      </c>
      <c r="AF22" s="313">
        <f t="shared" si="5"/>
        <v>6</v>
      </c>
      <c r="AG22" s="128">
        <f>SUM(AB22,AD22)</f>
        <v>4</v>
      </c>
      <c r="AI22" s="20"/>
      <c r="AJ22" s="20"/>
      <c r="AK22" s="20"/>
      <c r="AL22" s="20"/>
      <c r="AM22" s="20"/>
    </row>
    <row r="23" spans="1:39" ht="15.75" customHeight="1">
      <c r="A23" s="624" t="s">
        <v>105</v>
      </c>
      <c r="B23" s="371" t="s">
        <v>26</v>
      </c>
      <c r="C23" s="320" t="s">
        <v>101</v>
      </c>
      <c r="D23" s="65"/>
      <c r="E23" s="317"/>
      <c r="F23" s="94"/>
      <c r="G23" s="317"/>
      <c r="H23" s="24"/>
      <c r="I23" s="25"/>
      <c r="J23" s="65"/>
      <c r="K23" s="317"/>
      <c r="L23" s="24"/>
      <c r="M23" s="317"/>
      <c r="N23" s="24"/>
      <c r="O23" s="112"/>
      <c r="P23" s="202">
        <v>2</v>
      </c>
      <c r="Q23" s="127">
        <v>30</v>
      </c>
      <c r="R23" s="603">
        <v>5</v>
      </c>
      <c r="S23" s="603">
        <v>75</v>
      </c>
      <c r="T23" s="603">
        <v>8</v>
      </c>
      <c r="U23" s="321" t="s">
        <v>20</v>
      </c>
      <c r="V23" s="313"/>
      <c r="W23" s="127"/>
      <c r="X23" s="127"/>
      <c r="Y23" s="127"/>
      <c r="Z23" s="127"/>
      <c r="AA23" s="322" t="s">
        <v>541</v>
      </c>
      <c r="AB23" s="157">
        <f t="shared" si="4"/>
        <v>2</v>
      </c>
      <c r="AC23" s="127">
        <f t="shared" si="4"/>
        <v>30</v>
      </c>
      <c r="AD23" s="313">
        <f t="shared" si="4"/>
        <v>5</v>
      </c>
      <c r="AE23" s="127">
        <f t="shared" si="5"/>
        <v>75</v>
      </c>
      <c r="AF23" s="313">
        <f t="shared" si="5"/>
        <v>8</v>
      </c>
      <c r="AG23" s="128">
        <f>SUM(AB23,AD23)</f>
        <v>7</v>
      </c>
      <c r="AI23" s="20"/>
      <c r="AJ23" s="20"/>
      <c r="AK23" s="20"/>
      <c r="AL23" s="20"/>
      <c r="AM23" s="20"/>
    </row>
    <row r="24" spans="1:39" ht="15.75" customHeight="1">
      <c r="A24" s="649" t="s">
        <v>106</v>
      </c>
      <c r="B24" s="371" t="s">
        <v>26</v>
      </c>
      <c r="C24" s="650" t="s">
        <v>469</v>
      </c>
      <c r="D24" s="596"/>
      <c r="E24" s="597"/>
      <c r="F24" s="598"/>
      <c r="G24" s="597"/>
      <c r="H24" s="599"/>
      <c r="I24" s="600"/>
      <c r="J24" s="596"/>
      <c r="K24" s="597"/>
      <c r="L24" s="599"/>
      <c r="M24" s="597"/>
      <c r="N24" s="599"/>
      <c r="O24" s="611"/>
      <c r="P24" s="651">
        <v>1</v>
      </c>
      <c r="Q24" s="603">
        <v>15</v>
      </c>
      <c r="R24" s="603">
        <v>1</v>
      </c>
      <c r="S24" s="603">
        <v>15</v>
      </c>
      <c r="T24" s="603">
        <v>2</v>
      </c>
      <c r="U24" s="652" t="s">
        <v>24</v>
      </c>
      <c r="V24" s="607"/>
      <c r="W24" s="603"/>
      <c r="X24" s="603"/>
      <c r="Y24" s="603"/>
      <c r="Z24" s="603"/>
      <c r="AA24" s="653"/>
      <c r="AB24" s="606">
        <f t="shared" si="4"/>
        <v>1</v>
      </c>
      <c r="AC24" s="603">
        <f t="shared" si="4"/>
        <v>15</v>
      </c>
      <c r="AD24" s="607">
        <f t="shared" si="4"/>
        <v>1</v>
      </c>
      <c r="AE24" s="603">
        <f t="shared" si="5"/>
        <v>15</v>
      </c>
      <c r="AF24" s="607">
        <f t="shared" si="5"/>
        <v>2</v>
      </c>
      <c r="AG24" s="612">
        <f>SUM(AB24,AD24)</f>
        <v>2</v>
      </c>
      <c r="AH24" s="131"/>
      <c r="AI24" s="20"/>
      <c r="AJ24" s="20"/>
      <c r="AK24" s="20"/>
      <c r="AL24" s="20"/>
      <c r="AM24" s="20"/>
    </row>
    <row r="25" spans="1:39" ht="15.75" customHeight="1">
      <c r="A25" s="649" t="s">
        <v>107</v>
      </c>
      <c r="B25" s="371" t="s">
        <v>26</v>
      </c>
      <c r="C25" s="650" t="s">
        <v>102</v>
      </c>
      <c r="D25" s="654"/>
      <c r="E25" s="655"/>
      <c r="F25" s="656"/>
      <c r="G25" s="655"/>
      <c r="H25" s="657"/>
      <c r="I25" s="658"/>
      <c r="J25" s="654"/>
      <c r="K25" s="655"/>
      <c r="L25" s="657"/>
      <c r="M25" s="655"/>
      <c r="N25" s="657"/>
      <c r="O25" s="659"/>
      <c r="P25" s="651">
        <v>1</v>
      </c>
      <c r="Q25" s="603">
        <v>15</v>
      </c>
      <c r="R25" s="603">
        <v>1</v>
      </c>
      <c r="S25" s="603">
        <v>15</v>
      </c>
      <c r="T25" s="603">
        <v>2</v>
      </c>
      <c r="U25" s="652" t="s">
        <v>20</v>
      </c>
      <c r="V25" s="607"/>
      <c r="W25" s="603"/>
      <c r="X25" s="603"/>
      <c r="Y25" s="603"/>
      <c r="Z25" s="603"/>
      <c r="AA25" s="653"/>
      <c r="AB25" s="606">
        <f t="shared" si="4"/>
        <v>1</v>
      </c>
      <c r="AC25" s="603">
        <f t="shared" si="4"/>
        <v>15</v>
      </c>
      <c r="AD25" s="607">
        <f t="shared" si="4"/>
        <v>1</v>
      </c>
      <c r="AE25" s="603">
        <f t="shared" si="5"/>
        <v>15</v>
      </c>
      <c r="AF25" s="607">
        <f t="shared" si="5"/>
        <v>2</v>
      </c>
      <c r="AG25" s="612">
        <f>SUM(AB25,AD25)</f>
        <v>2</v>
      </c>
      <c r="AI25" s="20"/>
      <c r="AJ25" s="20"/>
      <c r="AK25" s="20"/>
      <c r="AL25" s="20"/>
      <c r="AM25" s="20"/>
    </row>
    <row r="26" spans="1:39" ht="15.75" customHeight="1">
      <c r="A26" s="649"/>
      <c r="B26" s="371" t="s">
        <v>25</v>
      </c>
      <c r="C26" s="660" t="s">
        <v>404</v>
      </c>
      <c r="D26" s="596"/>
      <c r="E26" s="597"/>
      <c r="F26" s="598"/>
      <c r="G26" s="597"/>
      <c r="H26" s="599"/>
      <c r="I26" s="600"/>
      <c r="J26" s="596"/>
      <c r="K26" s="597"/>
      <c r="L26" s="599"/>
      <c r="M26" s="597"/>
      <c r="N26" s="599"/>
      <c r="O26" s="600"/>
      <c r="P26" s="596">
        <v>1</v>
      </c>
      <c r="Q26" s="597">
        <v>15</v>
      </c>
      <c r="R26" s="599">
        <v>1</v>
      </c>
      <c r="S26" s="597">
        <v>15</v>
      </c>
      <c r="T26" s="599">
        <v>3</v>
      </c>
      <c r="U26" s="600"/>
      <c r="V26" s="602"/>
      <c r="W26" s="603"/>
      <c r="X26" s="604"/>
      <c r="Y26" s="603"/>
      <c r="Z26" s="604"/>
      <c r="AA26" s="605"/>
      <c r="AB26" s="606">
        <f aca="true" t="shared" si="6" ref="AB26:AB33">SUM(D26,J26,P26,V26)</f>
        <v>1</v>
      </c>
      <c r="AC26" s="603">
        <f aca="true" t="shared" si="7" ref="AC26:AC33">SUM(E26,K26,Q26,W26)</f>
        <v>15</v>
      </c>
      <c r="AD26" s="607">
        <f aca="true" t="shared" si="8" ref="AD26:AD33">SUM(F26,L26,R26,X26)</f>
        <v>1</v>
      </c>
      <c r="AE26" s="603">
        <f aca="true" t="shared" si="9" ref="AE26:AE33">SUM(A26,G26,M26,S26,Y26)</f>
        <v>15</v>
      </c>
      <c r="AF26" s="607">
        <f aca="true" t="shared" si="10" ref="AF26:AF33">SUM(B26,H26,N26,T26,Z26)</f>
        <v>3</v>
      </c>
      <c r="AG26" s="612">
        <f aca="true" t="shared" si="11" ref="AG26:AG33">SUM(AB26,AD26)</f>
        <v>2</v>
      </c>
      <c r="AI26" s="20"/>
      <c r="AJ26" s="20"/>
      <c r="AK26" s="20"/>
      <c r="AL26" s="20"/>
      <c r="AM26" s="20"/>
    </row>
    <row r="27" spans="1:39" ht="32.25">
      <c r="A27" s="647" t="s">
        <v>112</v>
      </c>
      <c r="B27" s="371" t="s">
        <v>26</v>
      </c>
      <c r="C27" s="601" t="s">
        <v>108</v>
      </c>
      <c r="D27" s="596"/>
      <c r="E27" s="597"/>
      <c r="F27" s="598"/>
      <c r="G27" s="597"/>
      <c r="H27" s="599"/>
      <c r="I27" s="600"/>
      <c r="J27" s="596"/>
      <c r="K27" s="597"/>
      <c r="L27" s="599"/>
      <c r="M27" s="597"/>
      <c r="N27" s="599"/>
      <c r="O27" s="600"/>
      <c r="P27" s="596"/>
      <c r="Q27" s="597"/>
      <c r="R27" s="599"/>
      <c r="S27" s="597"/>
      <c r="T27" s="599"/>
      <c r="U27" s="600"/>
      <c r="V27" s="602">
        <v>2</v>
      </c>
      <c r="W27" s="603">
        <v>30</v>
      </c>
      <c r="X27" s="604">
        <v>5</v>
      </c>
      <c r="Y27" s="603">
        <v>75</v>
      </c>
      <c r="Z27" s="604">
        <v>7</v>
      </c>
      <c r="AA27" s="605" t="s">
        <v>63</v>
      </c>
      <c r="AB27" s="606">
        <f t="shared" si="6"/>
        <v>2</v>
      </c>
      <c r="AC27" s="603">
        <f t="shared" si="7"/>
        <v>30</v>
      </c>
      <c r="AD27" s="607">
        <f t="shared" si="8"/>
        <v>5</v>
      </c>
      <c r="AE27" s="603">
        <f t="shared" si="9"/>
        <v>75</v>
      </c>
      <c r="AF27" s="607">
        <f t="shared" si="10"/>
        <v>7</v>
      </c>
      <c r="AG27" s="697">
        <f t="shared" si="11"/>
        <v>7</v>
      </c>
      <c r="AI27" s="20"/>
      <c r="AJ27" s="20"/>
      <c r="AK27" s="20"/>
      <c r="AL27" s="20"/>
      <c r="AM27" s="20"/>
    </row>
    <row r="28" spans="1:39" ht="15.75" customHeight="1">
      <c r="A28" s="647" t="s">
        <v>113</v>
      </c>
      <c r="B28" s="371" t="s">
        <v>26</v>
      </c>
      <c r="C28" s="661" t="s">
        <v>109</v>
      </c>
      <c r="D28" s="596"/>
      <c r="E28" s="597"/>
      <c r="F28" s="598"/>
      <c r="G28" s="597"/>
      <c r="H28" s="599"/>
      <c r="I28" s="600"/>
      <c r="J28" s="596"/>
      <c r="K28" s="597"/>
      <c r="L28" s="599"/>
      <c r="M28" s="597"/>
      <c r="N28" s="599"/>
      <c r="O28" s="600"/>
      <c r="P28" s="596"/>
      <c r="Q28" s="597"/>
      <c r="R28" s="599"/>
      <c r="S28" s="597"/>
      <c r="T28" s="599"/>
      <c r="U28" s="600"/>
      <c r="V28" s="602">
        <v>2</v>
      </c>
      <c r="W28" s="603">
        <v>30</v>
      </c>
      <c r="X28" s="604">
        <v>1</v>
      </c>
      <c r="Y28" s="603">
        <v>15</v>
      </c>
      <c r="Z28" s="604">
        <v>3</v>
      </c>
      <c r="AA28" s="605" t="s">
        <v>18</v>
      </c>
      <c r="AB28" s="606">
        <f t="shared" si="6"/>
        <v>2</v>
      </c>
      <c r="AC28" s="603">
        <f t="shared" si="7"/>
        <v>30</v>
      </c>
      <c r="AD28" s="607">
        <f t="shared" si="8"/>
        <v>1</v>
      </c>
      <c r="AE28" s="603">
        <f t="shared" si="9"/>
        <v>15</v>
      </c>
      <c r="AF28" s="607">
        <f t="shared" si="10"/>
        <v>3</v>
      </c>
      <c r="AG28" s="612">
        <f t="shared" si="11"/>
        <v>3</v>
      </c>
      <c r="AI28" s="20"/>
      <c r="AJ28" s="20"/>
      <c r="AK28" s="20"/>
      <c r="AL28" s="20"/>
      <c r="AM28" s="20"/>
    </row>
    <row r="29" spans="1:39" ht="15.75" customHeight="1">
      <c r="A29" s="662" t="s">
        <v>114</v>
      </c>
      <c r="B29" s="371" t="s">
        <v>26</v>
      </c>
      <c r="C29" s="661" t="s">
        <v>110</v>
      </c>
      <c r="D29" s="596"/>
      <c r="E29" s="597"/>
      <c r="F29" s="598"/>
      <c r="G29" s="597"/>
      <c r="H29" s="599"/>
      <c r="I29" s="600"/>
      <c r="J29" s="596"/>
      <c r="K29" s="597"/>
      <c r="L29" s="599"/>
      <c r="M29" s="597"/>
      <c r="N29" s="599"/>
      <c r="O29" s="600"/>
      <c r="P29" s="596"/>
      <c r="Q29" s="597"/>
      <c r="R29" s="599"/>
      <c r="S29" s="597"/>
      <c r="T29" s="599"/>
      <c r="U29" s="600"/>
      <c r="V29" s="602">
        <v>2</v>
      </c>
      <c r="W29" s="603">
        <v>30</v>
      </c>
      <c r="X29" s="604">
        <v>3</v>
      </c>
      <c r="Y29" s="603">
        <v>45</v>
      </c>
      <c r="Z29" s="604">
        <v>5</v>
      </c>
      <c r="AA29" s="639" t="s">
        <v>63</v>
      </c>
      <c r="AB29" s="606">
        <f t="shared" si="6"/>
        <v>2</v>
      </c>
      <c r="AC29" s="603">
        <f t="shared" si="7"/>
        <v>30</v>
      </c>
      <c r="AD29" s="607">
        <f t="shared" si="8"/>
        <v>3</v>
      </c>
      <c r="AE29" s="603">
        <f t="shared" si="9"/>
        <v>45</v>
      </c>
      <c r="AF29" s="607">
        <f t="shared" si="10"/>
        <v>5</v>
      </c>
      <c r="AG29" s="612">
        <f t="shared" si="11"/>
        <v>5</v>
      </c>
      <c r="AI29" s="20"/>
      <c r="AJ29" s="20"/>
      <c r="AK29" s="20"/>
      <c r="AL29" s="20"/>
      <c r="AM29" s="20"/>
    </row>
    <row r="30" spans="1:39" ht="15.75" customHeight="1">
      <c r="A30" s="662" t="s">
        <v>115</v>
      </c>
      <c r="B30" s="371" t="s">
        <v>26</v>
      </c>
      <c r="C30" s="661" t="s">
        <v>111</v>
      </c>
      <c r="D30" s="596"/>
      <c r="E30" s="597"/>
      <c r="F30" s="598"/>
      <c r="G30" s="597"/>
      <c r="H30" s="599"/>
      <c r="I30" s="600"/>
      <c r="J30" s="596"/>
      <c r="K30" s="597"/>
      <c r="L30" s="599"/>
      <c r="M30" s="597"/>
      <c r="N30" s="599"/>
      <c r="O30" s="600"/>
      <c r="P30" s="596"/>
      <c r="Q30" s="597"/>
      <c r="R30" s="599"/>
      <c r="S30" s="597"/>
      <c r="T30" s="599"/>
      <c r="U30" s="600"/>
      <c r="V30" s="602">
        <v>1</v>
      </c>
      <c r="W30" s="603">
        <v>15</v>
      </c>
      <c r="X30" s="604">
        <v>1</v>
      </c>
      <c r="Y30" s="603">
        <v>15</v>
      </c>
      <c r="Z30" s="604">
        <v>2</v>
      </c>
      <c r="AA30" s="605" t="s">
        <v>18</v>
      </c>
      <c r="AB30" s="606">
        <f t="shared" si="6"/>
        <v>1</v>
      </c>
      <c r="AC30" s="603">
        <f t="shared" si="7"/>
        <v>15</v>
      </c>
      <c r="AD30" s="607">
        <f t="shared" si="8"/>
        <v>1</v>
      </c>
      <c r="AE30" s="603">
        <f t="shared" si="9"/>
        <v>15</v>
      </c>
      <c r="AF30" s="607">
        <f t="shared" si="10"/>
        <v>2</v>
      </c>
      <c r="AG30" s="612">
        <f t="shared" si="11"/>
        <v>2</v>
      </c>
      <c r="AI30" s="20"/>
      <c r="AJ30" s="20"/>
      <c r="AK30" s="20"/>
      <c r="AL30" s="20"/>
      <c r="AM30" s="20"/>
    </row>
    <row r="31" spans="1:39" ht="15.75" customHeight="1">
      <c r="A31" s="662"/>
      <c r="B31" s="371" t="s">
        <v>25</v>
      </c>
      <c r="C31" s="643" t="s">
        <v>404</v>
      </c>
      <c r="D31" s="596"/>
      <c r="E31" s="597"/>
      <c r="F31" s="598"/>
      <c r="G31" s="597"/>
      <c r="H31" s="599"/>
      <c r="I31" s="600"/>
      <c r="J31" s="596"/>
      <c r="K31" s="597"/>
      <c r="L31" s="599"/>
      <c r="M31" s="597"/>
      <c r="N31" s="599"/>
      <c r="O31" s="600"/>
      <c r="P31" s="596"/>
      <c r="Q31" s="597"/>
      <c r="R31" s="599"/>
      <c r="S31" s="597"/>
      <c r="T31" s="599"/>
      <c r="U31" s="600"/>
      <c r="V31" s="596">
        <v>1</v>
      </c>
      <c r="W31" s="597">
        <v>15</v>
      </c>
      <c r="X31" s="599">
        <v>1</v>
      </c>
      <c r="Y31" s="597">
        <v>15</v>
      </c>
      <c r="Z31" s="599">
        <v>3</v>
      </c>
      <c r="AA31" s="600"/>
      <c r="AB31" s="606">
        <f t="shared" si="6"/>
        <v>1</v>
      </c>
      <c r="AC31" s="603">
        <f t="shared" si="7"/>
        <v>15</v>
      </c>
      <c r="AD31" s="607">
        <f t="shared" si="8"/>
        <v>1</v>
      </c>
      <c r="AE31" s="603">
        <f t="shared" si="9"/>
        <v>15</v>
      </c>
      <c r="AF31" s="607">
        <f t="shared" si="10"/>
        <v>3</v>
      </c>
      <c r="AG31" s="612">
        <f t="shared" si="11"/>
        <v>2</v>
      </c>
      <c r="AH31" s="131"/>
      <c r="AI31" s="735"/>
      <c r="AJ31" s="735"/>
      <c r="AK31" s="735"/>
      <c r="AL31" s="20"/>
      <c r="AM31" s="20"/>
    </row>
    <row r="32" spans="1:39" ht="15.75" customHeight="1">
      <c r="A32" s="662" t="s">
        <v>464</v>
      </c>
      <c r="B32" s="371" t="s">
        <v>26</v>
      </c>
      <c r="C32" s="661" t="s">
        <v>467</v>
      </c>
      <c r="D32" s="596"/>
      <c r="E32" s="597"/>
      <c r="F32" s="598"/>
      <c r="G32" s="597"/>
      <c r="H32" s="599"/>
      <c r="I32" s="600"/>
      <c r="J32" s="596"/>
      <c r="K32" s="597"/>
      <c r="L32" s="599"/>
      <c r="M32" s="597"/>
      <c r="N32" s="599"/>
      <c r="O32" s="600"/>
      <c r="P32" s="596"/>
      <c r="Q32" s="597"/>
      <c r="R32" s="599"/>
      <c r="S32" s="597"/>
      <c r="T32" s="599"/>
      <c r="U32" s="600"/>
      <c r="V32" s="602">
        <v>0</v>
      </c>
      <c r="W32" s="603">
        <v>0</v>
      </c>
      <c r="X32" s="604"/>
      <c r="Y32" s="603">
        <f>IF(X32*15=0,"",X32*15)</f>
      </c>
      <c r="Z32" s="604">
        <v>10</v>
      </c>
      <c r="AA32" s="605" t="s">
        <v>61</v>
      </c>
      <c r="AB32" s="606">
        <f t="shared" si="6"/>
        <v>0</v>
      </c>
      <c r="AC32" s="603">
        <f t="shared" si="7"/>
        <v>0</v>
      </c>
      <c r="AD32" s="607">
        <f t="shared" si="8"/>
        <v>0</v>
      </c>
      <c r="AE32" s="603">
        <f t="shared" si="9"/>
        <v>0</v>
      </c>
      <c r="AF32" s="607">
        <f t="shared" si="10"/>
        <v>10</v>
      </c>
      <c r="AG32" s="612">
        <f t="shared" si="11"/>
        <v>0</v>
      </c>
      <c r="AI32" s="735"/>
      <c r="AJ32" s="735"/>
      <c r="AK32" s="735"/>
      <c r="AL32" s="20"/>
      <c r="AM32" s="20"/>
    </row>
    <row r="33" spans="1:39" ht="15.75" customHeight="1" thickBot="1">
      <c r="A33" s="662" t="s">
        <v>465</v>
      </c>
      <c r="B33" s="371" t="s">
        <v>26</v>
      </c>
      <c r="C33" s="663" t="s">
        <v>466</v>
      </c>
      <c r="D33" s="596"/>
      <c r="E33" s="597"/>
      <c r="F33" s="598"/>
      <c r="G33" s="597"/>
      <c r="H33" s="599"/>
      <c r="I33" s="600"/>
      <c r="J33" s="596"/>
      <c r="K33" s="597"/>
      <c r="L33" s="599"/>
      <c r="M33" s="597"/>
      <c r="N33" s="599"/>
      <c r="O33" s="600"/>
      <c r="P33" s="596"/>
      <c r="Q33" s="597"/>
      <c r="R33" s="599"/>
      <c r="S33" s="597"/>
      <c r="T33" s="599"/>
      <c r="U33" s="600"/>
      <c r="V33" s="602">
        <v>2</v>
      </c>
      <c r="W33" s="603">
        <v>30</v>
      </c>
      <c r="X33" s="604"/>
      <c r="Y33" s="603">
        <f>IF(X33*15=0,"",X33*15)</f>
      </c>
      <c r="Z33" s="604">
        <v>0</v>
      </c>
      <c r="AA33" s="605"/>
      <c r="AB33" s="606">
        <f t="shared" si="6"/>
        <v>2</v>
      </c>
      <c r="AC33" s="603">
        <f t="shared" si="7"/>
        <v>30</v>
      </c>
      <c r="AD33" s="607">
        <f t="shared" si="8"/>
        <v>0</v>
      </c>
      <c r="AE33" s="603">
        <f t="shared" si="9"/>
        <v>0</v>
      </c>
      <c r="AF33" s="607">
        <f t="shared" si="10"/>
        <v>0</v>
      </c>
      <c r="AG33" s="612">
        <f t="shared" si="11"/>
        <v>2</v>
      </c>
      <c r="AI33" s="735"/>
      <c r="AJ33" s="735"/>
      <c r="AK33" s="735"/>
      <c r="AL33" s="20"/>
      <c r="AM33" s="20"/>
    </row>
    <row r="34" spans="1:39" ht="15.75" customHeight="1" thickBot="1">
      <c r="A34" s="353"/>
      <c r="B34" s="361"/>
      <c r="C34" s="338" t="s">
        <v>57</v>
      </c>
      <c r="D34" s="21">
        <f>SUM(D21:D33)</f>
        <v>0</v>
      </c>
      <c r="E34" s="22">
        <f>SUM(E21:E33)</f>
        <v>0</v>
      </c>
      <c r="F34" s="22">
        <f>SUM(F21:F33)</f>
        <v>0</v>
      </c>
      <c r="G34" s="64">
        <f>SUM(G21:G33)</f>
        <v>0</v>
      </c>
      <c r="H34" s="138">
        <f>SUM(H21:H33)</f>
        <v>0</v>
      </c>
      <c r="I34" s="148">
        <f>SUM(D34,F34)</f>
        <v>0</v>
      </c>
      <c r="J34" s="21">
        <f>SUM(J21:J33)</f>
        <v>0</v>
      </c>
      <c r="K34" s="22">
        <f>SUM(K21:K33)</f>
        <v>0</v>
      </c>
      <c r="L34" s="22">
        <f>SUM(L21:L33)</f>
        <v>0</v>
      </c>
      <c r="M34" s="22">
        <f>SUM(M21:M33)</f>
        <v>0</v>
      </c>
      <c r="N34" s="138">
        <f>SUM(N21:N33)</f>
        <v>0</v>
      </c>
      <c r="O34" s="148">
        <f>SUM(J34,L34)</f>
        <v>0</v>
      </c>
      <c r="P34" s="21">
        <f>SUM(P21:P33)</f>
        <v>11</v>
      </c>
      <c r="Q34" s="22">
        <f>SUM(Q21:Q33)</f>
        <v>165</v>
      </c>
      <c r="R34" s="22">
        <f>SUM(R21:R33)</f>
        <v>14</v>
      </c>
      <c r="S34" s="22">
        <f>SUM(S21:S33)</f>
        <v>210</v>
      </c>
      <c r="T34" s="138">
        <f>SUM(T21:T33)</f>
        <v>30</v>
      </c>
      <c r="U34" s="341">
        <f>SUM(P34,R34)</f>
        <v>25</v>
      </c>
      <c r="V34" s="21">
        <f>IF(SUM(V21:V33)=0,"",(SUM(V21:V33)))</f>
        <v>10</v>
      </c>
      <c r="W34" s="22">
        <f>SUM(W21:W33)</f>
        <v>150</v>
      </c>
      <c r="X34" s="22">
        <f>SUM(X21:X33)</f>
        <v>11</v>
      </c>
      <c r="Y34" s="22">
        <f>SUM(Y21:Y33)</f>
        <v>165</v>
      </c>
      <c r="Z34" s="138">
        <f>SUM(Z21:Z33)</f>
        <v>30</v>
      </c>
      <c r="AA34" s="341">
        <f>SUM(V34,X34)</f>
        <v>21</v>
      </c>
      <c r="AB34" s="21">
        <f>SUM(AB21:AB33)</f>
        <v>21</v>
      </c>
      <c r="AC34" s="22">
        <f>SUM(AC21:AC33)</f>
        <v>315</v>
      </c>
      <c r="AD34" s="22">
        <f>SUM(AD21:AD33)</f>
        <v>25</v>
      </c>
      <c r="AE34" s="22">
        <f>SUM(AE21:AE33)</f>
        <v>375</v>
      </c>
      <c r="AF34" s="22">
        <f>SUM(AF21:AF33)</f>
        <v>60</v>
      </c>
      <c r="AG34" s="707">
        <f>SUM(AB34,AD34)</f>
        <v>46</v>
      </c>
      <c r="AI34" s="20"/>
      <c r="AJ34" s="20"/>
      <c r="AK34" s="20"/>
      <c r="AL34" s="20"/>
      <c r="AM34" s="20"/>
    </row>
    <row r="35" spans="1:39" ht="15.75" customHeight="1" thickBot="1">
      <c r="A35" s="354"/>
      <c r="B35" s="363"/>
      <c r="C35" s="339" t="s">
        <v>68</v>
      </c>
      <c r="D35" s="342">
        <f aca="true" t="shared" si="12" ref="D35:AG35">SUM(D10,D19,D34)</f>
        <v>0</v>
      </c>
      <c r="E35" s="66">
        <f t="shared" si="12"/>
        <v>0</v>
      </c>
      <c r="F35" s="66">
        <f t="shared" si="12"/>
        <v>0</v>
      </c>
      <c r="G35" s="66">
        <f t="shared" si="12"/>
        <v>0</v>
      </c>
      <c r="H35" s="66">
        <f t="shared" si="12"/>
        <v>0</v>
      </c>
      <c r="I35" s="343">
        <f t="shared" si="12"/>
        <v>0</v>
      </c>
      <c r="J35" s="342">
        <f t="shared" si="12"/>
        <v>10</v>
      </c>
      <c r="K35" s="66">
        <f t="shared" si="12"/>
        <v>150</v>
      </c>
      <c r="L35" s="66">
        <f t="shared" si="12"/>
        <v>10</v>
      </c>
      <c r="M35" s="66">
        <f t="shared" si="12"/>
        <v>150</v>
      </c>
      <c r="N35" s="66">
        <f t="shared" si="12"/>
        <v>30</v>
      </c>
      <c r="O35" s="344">
        <f t="shared" si="12"/>
        <v>20</v>
      </c>
      <c r="P35" s="345">
        <f t="shared" si="12"/>
        <v>11</v>
      </c>
      <c r="Q35" s="66">
        <f t="shared" si="12"/>
        <v>165</v>
      </c>
      <c r="R35" s="66">
        <f t="shared" si="12"/>
        <v>14</v>
      </c>
      <c r="S35" s="66">
        <f t="shared" si="12"/>
        <v>210</v>
      </c>
      <c r="T35" s="66">
        <f t="shared" si="12"/>
        <v>30</v>
      </c>
      <c r="U35" s="343">
        <f t="shared" si="12"/>
        <v>25</v>
      </c>
      <c r="V35" s="342">
        <f t="shared" si="12"/>
        <v>10</v>
      </c>
      <c r="W35" s="66">
        <f t="shared" si="12"/>
        <v>150</v>
      </c>
      <c r="X35" s="66">
        <f t="shared" si="12"/>
        <v>11</v>
      </c>
      <c r="Y35" s="66">
        <f t="shared" si="12"/>
        <v>165</v>
      </c>
      <c r="Z35" s="66">
        <f t="shared" si="12"/>
        <v>30</v>
      </c>
      <c r="AA35" s="344">
        <f t="shared" si="12"/>
        <v>21</v>
      </c>
      <c r="AB35" s="345">
        <f t="shared" si="12"/>
        <v>31</v>
      </c>
      <c r="AC35" s="66">
        <f t="shared" si="12"/>
        <v>465</v>
      </c>
      <c r="AD35" s="66">
        <f t="shared" si="12"/>
        <v>35</v>
      </c>
      <c r="AE35" s="66">
        <f t="shared" si="12"/>
        <v>525</v>
      </c>
      <c r="AF35" s="66">
        <f t="shared" si="12"/>
        <v>90</v>
      </c>
      <c r="AG35" s="387">
        <f t="shared" si="12"/>
        <v>66</v>
      </c>
      <c r="AI35" s="20"/>
      <c r="AJ35" s="20"/>
      <c r="AK35" s="20"/>
      <c r="AL35" s="20"/>
      <c r="AM35" s="20"/>
    </row>
    <row r="36" spans="1:39" ht="15.75" customHeight="1">
      <c r="A36" s="355" t="s">
        <v>58</v>
      </c>
      <c r="B36" s="364"/>
      <c r="C36" s="340" t="s">
        <v>28</v>
      </c>
      <c r="D36" s="1029"/>
      <c r="E36" s="1030"/>
      <c r="F36" s="1030"/>
      <c r="G36" s="1030"/>
      <c r="H36" s="1030"/>
      <c r="I36" s="1030"/>
      <c r="J36" s="1030"/>
      <c r="K36" s="1030"/>
      <c r="L36" s="1030"/>
      <c r="M36" s="1030"/>
      <c r="N36" s="1030"/>
      <c r="O36" s="1030"/>
      <c r="P36" s="1030"/>
      <c r="Q36" s="1030"/>
      <c r="R36" s="1030"/>
      <c r="S36" s="1030"/>
      <c r="T36" s="1030"/>
      <c r="U36" s="1030"/>
      <c r="V36" s="1030"/>
      <c r="W36" s="1030"/>
      <c r="X36" s="1030"/>
      <c r="Y36" s="1030"/>
      <c r="Z36" s="1030"/>
      <c r="AA36" s="1030"/>
      <c r="AB36" s="1030"/>
      <c r="AC36" s="1030"/>
      <c r="AD36" s="1030"/>
      <c r="AE36" s="1030"/>
      <c r="AF36" s="1030"/>
      <c r="AG36" s="1031"/>
      <c r="AI36" s="20"/>
      <c r="AJ36" s="20"/>
      <c r="AK36" s="20"/>
      <c r="AL36" s="20"/>
      <c r="AM36" s="20"/>
    </row>
    <row r="37" spans="1:39" ht="15.75" customHeight="1">
      <c r="A37" s="615" t="s">
        <v>157</v>
      </c>
      <c r="B37" s="371" t="s">
        <v>256</v>
      </c>
      <c r="C37" s="314" t="s">
        <v>334</v>
      </c>
      <c r="D37" s="327"/>
      <c r="E37" s="328"/>
      <c r="F37" s="174"/>
      <c r="G37" s="173"/>
      <c r="H37" s="329"/>
      <c r="I37" s="210"/>
      <c r="J37" s="330"/>
      <c r="K37" s="173"/>
      <c r="L37" s="326"/>
      <c r="M37" s="127">
        <v>20</v>
      </c>
      <c r="N37" s="326"/>
      <c r="O37" s="426" t="s">
        <v>369</v>
      </c>
      <c r="P37" s="330"/>
      <c r="Q37" s="173"/>
      <c r="R37" s="329"/>
      <c r="S37" s="173"/>
      <c r="T37" s="68"/>
      <c r="U37" s="210"/>
      <c r="V37" s="330"/>
      <c r="W37" s="173"/>
      <c r="X37" s="329"/>
      <c r="Y37" s="173"/>
      <c r="Z37" s="329"/>
      <c r="AA37" s="427"/>
      <c r="AB37" s="157">
        <f aca="true" t="shared" si="13" ref="AB37:AB46">SUM(D37,J37,P37,V37)</f>
        <v>0</v>
      </c>
      <c r="AC37" s="127">
        <f aca="true" t="shared" si="14" ref="AC37:AC46">SUM(E37,K37,Q37,W37)</f>
        <v>0</v>
      </c>
      <c r="AD37" s="313">
        <f aca="true" t="shared" si="15" ref="AD37:AD46">SUM(F37,L37,R37,X37)</f>
        <v>0</v>
      </c>
      <c r="AE37" s="127">
        <f aca="true" t="shared" si="16" ref="AE37:AE46">SUM(A37,G37,M37,S37,Y37)</f>
        <v>20</v>
      </c>
      <c r="AF37" s="313">
        <f aca="true" t="shared" si="17" ref="AF37:AF46">SUM(B37,H37,N37,T37,Z37)</f>
        <v>0</v>
      </c>
      <c r="AG37" s="128">
        <f aca="true" t="shared" si="18" ref="AG37:AG47">SUM(AB37,AD37)</f>
        <v>0</v>
      </c>
      <c r="AI37" s="20"/>
      <c r="AJ37" s="20"/>
      <c r="AK37" s="20"/>
      <c r="AL37" s="20"/>
      <c r="AM37" s="20"/>
    </row>
    <row r="38" spans="1:39" ht="15.75" customHeight="1">
      <c r="A38" s="615" t="s">
        <v>160</v>
      </c>
      <c r="B38" s="371" t="s">
        <v>257</v>
      </c>
      <c r="C38" s="314" t="s">
        <v>335</v>
      </c>
      <c r="D38" s="327"/>
      <c r="E38" s="328"/>
      <c r="F38" s="174"/>
      <c r="G38" s="173"/>
      <c r="H38" s="329"/>
      <c r="I38" s="210"/>
      <c r="J38" s="330"/>
      <c r="K38" s="173"/>
      <c r="L38" s="68"/>
      <c r="M38" s="127">
        <v>20</v>
      </c>
      <c r="N38" s="68"/>
      <c r="O38" s="426" t="s">
        <v>370</v>
      </c>
      <c r="P38" s="330"/>
      <c r="Q38" s="173"/>
      <c r="R38" s="329"/>
      <c r="S38" s="173"/>
      <c r="T38" s="329"/>
      <c r="U38" s="210"/>
      <c r="V38" s="330"/>
      <c r="W38" s="173"/>
      <c r="X38" s="329"/>
      <c r="Y38" s="173"/>
      <c r="Z38" s="329"/>
      <c r="AA38" s="200"/>
      <c r="AB38" s="157">
        <f t="shared" si="13"/>
        <v>0</v>
      </c>
      <c r="AC38" s="127">
        <f t="shared" si="14"/>
        <v>0</v>
      </c>
      <c r="AD38" s="313">
        <f t="shared" si="15"/>
        <v>0</v>
      </c>
      <c r="AE38" s="127">
        <f t="shared" si="16"/>
        <v>20</v>
      </c>
      <c r="AF38" s="313">
        <f t="shared" si="17"/>
        <v>0</v>
      </c>
      <c r="AG38" s="128">
        <f t="shared" si="18"/>
        <v>0</v>
      </c>
      <c r="AH38" s="131"/>
      <c r="AI38" s="20"/>
      <c r="AJ38" s="20"/>
      <c r="AK38" s="20"/>
      <c r="AL38" s="20"/>
      <c r="AM38" s="20"/>
    </row>
    <row r="39" spans="1:39" ht="15.75" customHeight="1">
      <c r="A39" s="615" t="s">
        <v>321</v>
      </c>
      <c r="B39" s="371" t="s">
        <v>62</v>
      </c>
      <c r="C39" s="134" t="s">
        <v>322</v>
      </c>
      <c r="D39" s="65"/>
      <c r="E39" s="317"/>
      <c r="F39" s="10"/>
      <c r="G39" s="127"/>
      <c r="H39" s="331"/>
      <c r="I39" s="11"/>
      <c r="J39" s="129"/>
      <c r="K39" s="127">
        <v>48</v>
      </c>
      <c r="L39" s="18"/>
      <c r="M39" s="127"/>
      <c r="N39" s="331"/>
      <c r="O39" s="11"/>
      <c r="P39" s="129"/>
      <c r="Q39" s="127"/>
      <c r="R39" s="18"/>
      <c r="S39" s="127"/>
      <c r="T39" s="331"/>
      <c r="U39" s="11"/>
      <c r="V39" s="129"/>
      <c r="W39" s="127"/>
      <c r="X39" s="18"/>
      <c r="Y39" s="127"/>
      <c r="Z39" s="331"/>
      <c r="AA39" s="62"/>
      <c r="AB39" s="157">
        <f t="shared" si="13"/>
        <v>0</v>
      </c>
      <c r="AC39" s="127">
        <f t="shared" si="14"/>
        <v>48</v>
      </c>
      <c r="AD39" s="313">
        <f t="shared" si="15"/>
        <v>0</v>
      </c>
      <c r="AE39" s="127">
        <f t="shared" si="16"/>
        <v>0</v>
      </c>
      <c r="AF39" s="313">
        <f t="shared" si="17"/>
        <v>0</v>
      </c>
      <c r="AG39" s="128">
        <f t="shared" si="18"/>
        <v>0</v>
      </c>
      <c r="AI39" s="20"/>
      <c r="AJ39" s="20"/>
      <c r="AK39" s="20"/>
      <c r="AL39" s="20"/>
      <c r="AM39" s="20"/>
    </row>
    <row r="40" spans="1:39" ht="15.75" customHeight="1">
      <c r="A40" s="615" t="s">
        <v>156</v>
      </c>
      <c r="B40" s="371" t="s">
        <v>258</v>
      </c>
      <c r="C40" s="314" t="s">
        <v>332</v>
      </c>
      <c r="D40" s="65"/>
      <c r="E40" s="317"/>
      <c r="F40" s="10"/>
      <c r="G40" s="127"/>
      <c r="H40" s="68"/>
      <c r="I40" s="11"/>
      <c r="J40" s="129"/>
      <c r="K40" s="127"/>
      <c r="L40" s="326"/>
      <c r="M40" s="158"/>
      <c r="N40" s="326"/>
      <c r="O40" s="113"/>
      <c r="P40" s="129"/>
      <c r="Q40" s="127"/>
      <c r="R40" s="68"/>
      <c r="S40" s="127">
        <v>20</v>
      </c>
      <c r="T40" s="326"/>
      <c r="U40" s="426" t="s">
        <v>371</v>
      </c>
      <c r="V40" s="129"/>
      <c r="W40" s="127"/>
      <c r="X40" s="68"/>
      <c r="Y40" s="127"/>
      <c r="Z40" s="68"/>
      <c r="AA40" s="62"/>
      <c r="AB40" s="157">
        <f t="shared" si="13"/>
        <v>0</v>
      </c>
      <c r="AC40" s="127">
        <f t="shared" si="14"/>
        <v>0</v>
      </c>
      <c r="AD40" s="313">
        <f t="shared" si="15"/>
        <v>0</v>
      </c>
      <c r="AE40" s="127">
        <f t="shared" si="16"/>
        <v>20</v>
      </c>
      <c r="AF40" s="313">
        <f t="shared" si="17"/>
        <v>0</v>
      </c>
      <c r="AG40" s="128">
        <f t="shared" si="18"/>
        <v>0</v>
      </c>
      <c r="AI40" s="20"/>
      <c r="AJ40" s="20"/>
      <c r="AK40" s="20"/>
      <c r="AL40" s="20"/>
      <c r="AM40" s="20"/>
    </row>
    <row r="41" spans="1:39" ht="15.75" customHeight="1">
      <c r="A41" s="615" t="s">
        <v>323</v>
      </c>
      <c r="B41" s="371" t="s">
        <v>62</v>
      </c>
      <c r="C41" s="134" t="s">
        <v>324</v>
      </c>
      <c r="D41" s="65"/>
      <c r="E41" s="317"/>
      <c r="F41" s="10"/>
      <c r="G41" s="127"/>
      <c r="H41" s="331"/>
      <c r="I41" s="11"/>
      <c r="J41" s="129"/>
      <c r="K41" s="127"/>
      <c r="L41" s="18"/>
      <c r="M41" s="127"/>
      <c r="N41" s="331"/>
      <c r="O41" s="11"/>
      <c r="P41" s="129"/>
      <c r="Q41" s="127">
        <v>48</v>
      </c>
      <c r="R41" s="18"/>
      <c r="S41" s="127"/>
      <c r="T41" s="331"/>
      <c r="U41" s="11"/>
      <c r="V41" s="129"/>
      <c r="W41" s="127"/>
      <c r="X41" s="18"/>
      <c r="Y41" s="127"/>
      <c r="Z41" s="331"/>
      <c r="AA41" s="62"/>
      <c r="AB41" s="157">
        <f t="shared" si="13"/>
        <v>0</v>
      </c>
      <c r="AC41" s="127">
        <f t="shared" si="14"/>
        <v>48</v>
      </c>
      <c r="AD41" s="313">
        <f t="shared" si="15"/>
        <v>0</v>
      </c>
      <c r="AE41" s="127">
        <f t="shared" si="16"/>
        <v>0</v>
      </c>
      <c r="AF41" s="313">
        <f t="shared" si="17"/>
        <v>0</v>
      </c>
      <c r="AG41" s="128">
        <f t="shared" si="18"/>
        <v>0</v>
      </c>
      <c r="AI41" s="20"/>
      <c r="AJ41" s="20"/>
      <c r="AK41" s="20"/>
      <c r="AL41" s="20"/>
      <c r="AM41" s="20"/>
    </row>
    <row r="42" spans="1:39" ht="15.75" customHeight="1">
      <c r="A42" s="615" t="s">
        <v>457</v>
      </c>
      <c r="B42" s="371" t="s">
        <v>259</v>
      </c>
      <c r="C42" s="314" t="s">
        <v>333</v>
      </c>
      <c r="D42" s="327"/>
      <c r="E42" s="328"/>
      <c r="F42" s="174"/>
      <c r="G42" s="173"/>
      <c r="H42" s="329"/>
      <c r="I42" s="210"/>
      <c r="J42" s="330"/>
      <c r="K42" s="173"/>
      <c r="L42" s="326"/>
      <c r="M42" s="127"/>
      <c r="N42" s="326"/>
      <c r="O42" s="127"/>
      <c r="P42" s="330"/>
      <c r="Q42" s="173"/>
      <c r="R42" s="329"/>
      <c r="S42" s="173"/>
      <c r="T42" s="329"/>
      <c r="U42" s="210"/>
      <c r="V42" s="330"/>
      <c r="W42" s="173"/>
      <c r="X42" s="329"/>
      <c r="Y42" s="173">
        <v>20</v>
      </c>
      <c r="Z42" s="329"/>
      <c r="AA42" s="428" t="s">
        <v>372</v>
      </c>
      <c r="AB42" s="157">
        <f t="shared" si="13"/>
        <v>0</v>
      </c>
      <c r="AC42" s="127">
        <f t="shared" si="14"/>
        <v>0</v>
      </c>
      <c r="AD42" s="313">
        <f t="shared" si="15"/>
        <v>0</v>
      </c>
      <c r="AE42" s="127">
        <f t="shared" si="16"/>
        <v>20</v>
      </c>
      <c r="AF42" s="313">
        <f t="shared" si="17"/>
        <v>0</v>
      </c>
      <c r="AG42" s="128">
        <f t="shared" si="18"/>
        <v>0</v>
      </c>
      <c r="AI42" s="20"/>
      <c r="AJ42" s="20"/>
      <c r="AK42" s="20"/>
      <c r="AL42" s="20"/>
      <c r="AM42" s="20"/>
    </row>
    <row r="43" spans="1:39" ht="15.75" customHeight="1">
      <c r="A43" s="615" t="s">
        <v>325</v>
      </c>
      <c r="B43" s="371" t="s">
        <v>62</v>
      </c>
      <c r="C43" s="134" t="s">
        <v>326</v>
      </c>
      <c r="D43" s="65"/>
      <c r="E43" s="317"/>
      <c r="F43" s="10"/>
      <c r="G43" s="127"/>
      <c r="H43" s="331"/>
      <c r="I43" s="11"/>
      <c r="J43" s="129"/>
      <c r="K43" s="127"/>
      <c r="L43" s="18"/>
      <c r="M43" s="127"/>
      <c r="N43" s="331"/>
      <c r="O43" s="11"/>
      <c r="P43" s="129"/>
      <c r="Q43" s="127"/>
      <c r="R43" s="18"/>
      <c r="S43" s="127"/>
      <c r="T43" s="331"/>
      <c r="U43" s="11"/>
      <c r="V43" s="129"/>
      <c r="W43" s="127">
        <v>48</v>
      </c>
      <c r="X43" s="18"/>
      <c r="Y43" s="127"/>
      <c r="Z43" s="331"/>
      <c r="AA43" s="62"/>
      <c r="AB43" s="157">
        <f t="shared" si="13"/>
        <v>0</v>
      </c>
      <c r="AC43" s="127">
        <f t="shared" si="14"/>
        <v>48</v>
      </c>
      <c r="AD43" s="313">
        <f t="shared" si="15"/>
        <v>0</v>
      </c>
      <c r="AE43" s="127">
        <f t="shared" si="16"/>
        <v>0</v>
      </c>
      <c r="AF43" s="313">
        <f t="shared" si="17"/>
        <v>0</v>
      </c>
      <c r="AG43" s="128">
        <f t="shared" si="18"/>
        <v>0</v>
      </c>
      <c r="AI43" s="20"/>
      <c r="AJ43" s="20"/>
      <c r="AK43" s="20"/>
      <c r="AL43" s="20"/>
      <c r="AM43" s="20"/>
    </row>
    <row r="44" spans="1:39" ht="15.75" customHeight="1">
      <c r="A44" s="181"/>
      <c r="B44" s="371" t="s">
        <v>62</v>
      </c>
      <c r="C44" s="134" t="s">
        <v>95</v>
      </c>
      <c r="D44" s="65"/>
      <c r="E44" s="317"/>
      <c r="F44" s="10"/>
      <c r="G44" s="127"/>
      <c r="H44" s="331"/>
      <c r="I44" s="11"/>
      <c r="J44" s="129"/>
      <c r="K44" s="127"/>
      <c r="L44" s="18"/>
      <c r="M44" s="127">
        <v>20</v>
      </c>
      <c r="N44" s="331"/>
      <c r="O44" s="11"/>
      <c r="P44" s="129"/>
      <c r="Q44" s="127"/>
      <c r="R44" s="18"/>
      <c r="S44" s="127">
        <v>20</v>
      </c>
      <c r="T44" s="331"/>
      <c r="U44" s="11"/>
      <c r="V44" s="129"/>
      <c r="W44" s="127"/>
      <c r="X44" s="18"/>
      <c r="Y44" s="127">
        <v>20</v>
      </c>
      <c r="Z44" s="331"/>
      <c r="AA44" s="62"/>
      <c r="AB44" s="157">
        <f t="shared" si="13"/>
        <v>0</v>
      </c>
      <c r="AC44" s="127">
        <f t="shared" si="14"/>
        <v>0</v>
      </c>
      <c r="AD44" s="313">
        <f t="shared" si="15"/>
        <v>0</v>
      </c>
      <c r="AE44" s="127">
        <f t="shared" si="16"/>
        <v>60</v>
      </c>
      <c r="AF44" s="313">
        <f t="shared" si="17"/>
        <v>0</v>
      </c>
      <c r="AG44" s="128">
        <f t="shared" si="18"/>
        <v>0</v>
      </c>
      <c r="AI44" s="20"/>
      <c r="AJ44" s="20"/>
      <c r="AK44" s="20"/>
      <c r="AL44" s="20"/>
      <c r="AM44" s="20"/>
    </row>
    <row r="45" spans="1:39" ht="15.75" customHeight="1">
      <c r="A45" s="616" t="s">
        <v>127</v>
      </c>
      <c r="B45" s="371" t="s">
        <v>506</v>
      </c>
      <c r="C45" s="332" t="s">
        <v>507</v>
      </c>
      <c r="D45" s="65"/>
      <c r="E45" s="317"/>
      <c r="F45" s="10"/>
      <c r="G45" s="127"/>
      <c r="H45" s="331"/>
      <c r="I45" s="11"/>
      <c r="J45" s="129"/>
      <c r="K45" s="158"/>
      <c r="L45" s="18"/>
      <c r="M45" s="127"/>
      <c r="N45" s="331"/>
      <c r="O45" s="11"/>
      <c r="P45" s="129"/>
      <c r="Q45" s="158"/>
      <c r="R45" s="18"/>
      <c r="S45" s="127"/>
      <c r="T45" s="331"/>
      <c r="U45" s="25" t="s">
        <v>508</v>
      </c>
      <c r="V45" s="129"/>
      <c r="W45" s="158"/>
      <c r="X45" s="18"/>
      <c r="Y45" s="127"/>
      <c r="Z45" s="331"/>
      <c r="AA45" s="62"/>
      <c r="AB45" s="157">
        <f t="shared" si="13"/>
        <v>0</v>
      </c>
      <c r="AC45" s="127">
        <f t="shared" si="14"/>
        <v>0</v>
      </c>
      <c r="AD45" s="313">
        <f t="shared" si="15"/>
        <v>0</v>
      </c>
      <c r="AE45" s="127">
        <f t="shared" si="16"/>
        <v>0</v>
      </c>
      <c r="AF45" s="313">
        <f t="shared" si="17"/>
        <v>0</v>
      </c>
      <c r="AG45" s="128">
        <f t="shared" si="18"/>
        <v>0</v>
      </c>
      <c r="AH45" s="131"/>
      <c r="AI45" s="20"/>
      <c r="AJ45" s="20"/>
      <c r="AK45" s="20"/>
      <c r="AL45" s="20"/>
      <c r="AM45" s="20"/>
    </row>
    <row r="46" spans="1:39" ht="15.75" customHeight="1" thickBot="1">
      <c r="A46" s="617" t="s">
        <v>128</v>
      </c>
      <c r="B46" s="372" t="s">
        <v>26</v>
      </c>
      <c r="C46" s="333" t="s">
        <v>509</v>
      </c>
      <c r="D46" s="323"/>
      <c r="E46" s="324"/>
      <c r="F46" s="14"/>
      <c r="G46" s="158"/>
      <c r="H46" s="334"/>
      <c r="I46" s="15"/>
      <c r="J46" s="136"/>
      <c r="K46" s="158"/>
      <c r="L46" s="26"/>
      <c r="M46" s="158"/>
      <c r="N46" s="334"/>
      <c r="O46" s="15"/>
      <c r="P46" s="136"/>
      <c r="Q46" s="158"/>
      <c r="R46" s="26"/>
      <c r="S46" s="158"/>
      <c r="T46" s="334"/>
      <c r="U46" s="15"/>
      <c r="V46" s="136"/>
      <c r="W46" s="158"/>
      <c r="X46" s="26"/>
      <c r="Y46" s="158"/>
      <c r="Z46" s="334"/>
      <c r="AA46" s="113" t="s">
        <v>61</v>
      </c>
      <c r="AB46" s="157">
        <f t="shared" si="13"/>
        <v>0</v>
      </c>
      <c r="AC46" s="127">
        <f t="shared" si="14"/>
        <v>0</v>
      </c>
      <c r="AD46" s="313">
        <f t="shared" si="15"/>
        <v>0</v>
      </c>
      <c r="AE46" s="127">
        <f t="shared" si="16"/>
        <v>0</v>
      </c>
      <c r="AF46" s="313">
        <f t="shared" si="17"/>
        <v>0</v>
      </c>
      <c r="AG46" s="128">
        <f t="shared" si="18"/>
        <v>0</v>
      </c>
      <c r="AI46" s="20"/>
      <c r="AJ46" s="20"/>
      <c r="AK46" s="20"/>
      <c r="AL46" s="20"/>
      <c r="AM46" s="20"/>
    </row>
    <row r="47" spans="1:39" ht="15.75" customHeight="1" thickBot="1">
      <c r="A47" s="356"/>
      <c r="B47" s="365"/>
      <c r="C47" s="346" t="s">
        <v>59</v>
      </c>
      <c r="D47" s="152">
        <f>SUM(D37:D46)</f>
        <v>0</v>
      </c>
      <c r="E47" s="153">
        <f>SUM(E37:E46)</f>
        <v>0</v>
      </c>
      <c r="F47" s="153">
        <f>SUM(F37:F46)</f>
        <v>0</v>
      </c>
      <c r="G47" s="153">
        <f>SUM(G37:G46)</f>
        <v>0</v>
      </c>
      <c r="H47" s="348" t="s">
        <v>29</v>
      </c>
      <c r="I47" s="160">
        <f>SUM(D47,F47)</f>
        <v>0</v>
      </c>
      <c r="J47" s="152">
        <f>SUM(J37:J46)</f>
        <v>0</v>
      </c>
      <c r="K47" s="153">
        <f>SUM(K37:K46)</f>
        <v>48</v>
      </c>
      <c r="L47" s="153">
        <f>SUM(L37:L46)</f>
        <v>0</v>
      </c>
      <c r="M47" s="153">
        <f>SUM(M37:M46)</f>
        <v>60</v>
      </c>
      <c r="N47" s="159" t="s">
        <v>29</v>
      </c>
      <c r="O47" s="160">
        <f>SUM(J47,L47)</f>
        <v>0</v>
      </c>
      <c r="P47" s="152">
        <f>SUM(P37:P46)</f>
        <v>0</v>
      </c>
      <c r="Q47" s="153">
        <f>SUM(Q37:Q46)</f>
        <v>48</v>
      </c>
      <c r="R47" s="153">
        <f>SUM(R37:R46)</f>
        <v>0</v>
      </c>
      <c r="S47" s="153">
        <f>SUM(S37:S46)</f>
        <v>40</v>
      </c>
      <c r="T47" s="159" t="s">
        <v>29</v>
      </c>
      <c r="U47" s="160">
        <f>SUM(P47,R47)</f>
        <v>0</v>
      </c>
      <c r="V47" s="161">
        <f>SUM(V37:V46)</f>
        <v>0</v>
      </c>
      <c r="W47" s="153">
        <f>SUM(W37:W46)</f>
        <v>48</v>
      </c>
      <c r="X47" s="153">
        <f>SUM(X37:X46)</f>
        <v>0</v>
      </c>
      <c r="Y47" s="153">
        <f>SUM(Y37:Y46)</f>
        <v>40</v>
      </c>
      <c r="Z47" s="159" t="s">
        <v>29</v>
      </c>
      <c r="AA47" s="160">
        <f>SUM(V47,X47)</f>
        <v>0</v>
      </c>
      <c r="AB47" s="162">
        <f>SUM(AB37:AB46)</f>
        <v>0</v>
      </c>
      <c r="AC47" s="153">
        <f>SUM(AC37:AC46)</f>
        <v>144</v>
      </c>
      <c r="AD47" s="153">
        <f>SUM(AD37:AD46)</f>
        <v>0</v>
      </c>
      <c r="AE47" s="153">
        <f>SUM(AE37:AE46)</f>
        <v>140</v>
      </c>
      <c r="AF47" s="159" t="s">
        <v>29</v>
      </c>
      <c r="AG47" s="707">
        <f t="shared" si="18"/>
        <v>0</v>
      </c>
      <c r="AI47" s="20"/>
      <c r="AJ47" s="20"/>
      <c r="AK47" s="20"/>
      <c r="AL47" s="20"/>
      <c r="AM47" s="20"/>
    </row>
    <row r="48" spans="1:39" ht="15.75" customHeight="1" thickBot="1">
      <c r="A48" s="357"/>
      <c r="B48" s="366"/>
      <c r="C48" s="804" t="s">
        <v>252</v>
      </c>
      <c r="D48" s="349">
        <f aca="true" t="shared" si="19" ref="D48:AG48">SUM(D47,D35)</f>
        <v>0</v>
      </c>
      <c r="E48" s="350">
        <f t="shared" si="19"/>
        <v>0</v>
      </c>
      <c r="F48" s="350">
        <f t="shared" si="19"/>
        <v>0</v>
      </c>
      <c r="G48" s="350">
        <f t="shared" si="19"/>
        <v>0</v>
      </c>
      <c r="H48" s="350">
        <f t="shared" si="19"/>
        <v>0</v>
      </c>
      <c r="I48" s="350">
        <f t="shared" si="19"/>
        <v>0</v>
      </c>
      <c r="J48" s="350">
        <f t="shared" si="19"/>
        <v>10</v>
      </c>
      <c r="K48" s="350">
        <f t="shared" si="19"/>
        <v>198</v>
      </c>
      <c r="L48" s="350">
        <f t="shared" si="19"/>
        <v>10</v>
      </c>
      <c r="M48" s="350">
        <f t="shared" si="19"/>
        <v>210</v>
      </c>
      <c r="N48" s="350">
        <f t="shared" si="19"/>
        <v>30</v>
      </c>
      <c r="O48" s="350">
        <f t="shared" si="19"/>
        <v>20</v>
      </c>
      <c r="P48" s="350">
        <f t="shared" si="19"/>
        <v>11</v>
      </c>
      <c r="Q48" s="350">
        <f t="shared" si="19"/>
        <v>213</v>
      </c>
      <c r="R48" s="350">
        <f t="shared" si="19"/>
        <v>14</v>
      </c>
      <c r="S48" s="350">
        <f t="shared" si="19"/>
        <v>250</v>
      </c>
      <c r="T48" s="350">
        <f t="shared" si="19"/>
        <v>30</v>
      </c>
      <c r="U48" s="350">
        <f t="shared" si="19"/>
        <v>25</v>
      </c>
      <c r="V48" s="350">
        <f t="shared" si="19"/>
        <v>10</v>
      </c>
      <c r="W48" s="350">
        <f t="shared" si="19"/>
        <v>198</v>
      </c>
      <c r="X48" s="350">
        <f t="shared" si="19"/>
        <v>11</v>
      </c>
      <c r="Y48" s="350">
        <f t="shared" si="19"/>
        <v>205</v>
      </c>
      <c r="Z48" s="350">
        <f t="shared" si="19"/>
        <v>30</v>
      </c>
      <c r="AA48" s="350">
        <f t="shared" si="19"/>
        <v>21</v>
      </c>
      <c r="AB48" s="350">
        <f t="shared" si="19"/>
        <v>31</v>
      </c>
      <c r="AC48" s="350">
        <f t="shared" si="19"/>
        <v>609</v>
      </c>
      <c r="AD48" s="350">
        <f t="shared" si="19"/>
        <v>35</v>
      </c>
      <c r="AE48" s="350">
        <f t="shared" si="19"/>
        <v>665</v>
      </c>
      <c r="AF48" s="350">
        <f t="shared" si="19"/>
        <v>90</v>
      </c>
      <c r="AG48" s="386">
        <f t="shared" si="19"/>
        <v>66</v>
      </c>
      <c r="AI48" s="20"/>
      <c r="AJ48" s="20"/>
      <c r="AK48" s="20"/>
      <c r="AL48" s="20"/>
      <c r="AM48" s="20"/>
    </row>
    <row r="49" spans="1:39" ht="15.75" customHeight="1">
      <c r="A49" s="358" t="s">
        <v>60</v>
      </c>
      <c r="B49" s="367"/>
      <c r="C49" s="16" t="s">
        <v>32</v>
      </c>
      <c r="D49" s="1032"/>
      <c r="E49" s="1033"/>
      <c r="F49" s="1033"/>
      <c r="G49" s="1033"/>
      <c r="H49" s="1033"/>
      <c r="I49" s="1033"/>
      <c r="J49" s="1033"/>
      <c r="K49" s="1033"/>
      <c r="L49" s="1033"/>
      <c r="M49" s="1033"/>
      <c r="N49" s="1033"/>
      <c r="O49" s="1033"/>
      <c r="P49" s="1033"/>
      <c r="Q49" s="1033"/>
      <c r="R49" s="1033"/>
      <c r="S49" s="1033"/>
      <c r="T49" s="1033"/>
      <c r="U49" s="1033"/>
      <c r="V49" s="1033"/>
      <c r="W49" s="1033"/>
      <c r="X49" s="1033"/>
      <c r="Y49" s="1033"/>
      <c r="Z49" s="1033"/>
      <c r="AA49" s="1033"/>
      <c r="AB49" s="1033"/>
      <c r="AC49" s="1033"/>
      <c r="AD49" s="1033"/>
      <c r="AE49" s="1033"/>
      <c r="AF49" s="1033"/>
      <c r="AG49" s="1025"/>
      <c r="AI49" s="20"/>
      <c r="AJ49" s="20"/>
      <c r="AK49" s="20"/>
      <c r="AL49" s="20"/>
      <c r="AM49" s="20"/>
    </row>
    <row r="50" spans="1:39" s="32" customFormat="1" ht="15.75" customHeight="1">
      <c r="A50" s="625" t="s">
        <v>121</v>
      </c>
      <c r="B50" s="360" t="s">
        <v>25</v>
      </c>
      <c r="C50" s="769" t="s">
        <v>533</v>
      </c>
      <c r="D50" s="65"/>
      <c r="E50" s="127"/>
      <c r="F50" s="10"/>
      <c r="G50" s="127"/>
      <c r="H50" s="24"/>
      <c r="I50" s="25"/>
      <c r="J50" s="65"/>
      <c r="K50" s="127"/>
      <c r="L50" s="24"/>
      <c r="M50" s="127"/>
      <c r="N50" s="24"/>
      <c r="O50" s="25"/>
      <c r="P50" s="129"/>
      <c r="Q50" s="127"/>
      <c r="R50" s="68">
        <v>2</v>
      </c>
      <c r="S50" s="127">
        <v>30</v>
      </c>
      <c r="T50" s="68">
        <v>3</v>
      </c>
      <c r="U50" s="11" t="s">
        <v>19</v>
      </c>
      <c r="V50" s="129"/>
      <c r="W50" s="127"/>
      <c r="X50" s="68"/>
      <c r="Y50" s="127"/>
      <c r="Z50" s="68"/>
      <c r="AA50" s="62"/>
      <c r="AB50" s="157">
        <f>SUM(D50,J50,P50,V50)</f>
        <v>0</v>
      </c>
      <c r="AC50" s="127">
        <f>SUM(E50,K50,Q50,W50)</f>
        <v>0</v>
      </c>
      <c r="AD50" s="313">
        <f>SUM(F50,L50,R50,X50)</f>
        <v>2</v>
      </c>
      <c r="AE50" s="127">
        <f aca="true" t="shared" si="20" ref="AE50:AE55">SUM(A50,G50,M50,S50,Y50)</f>
        <v>30</v>
      </c>
      <c r="AF50" s="313">
        <v>2</v>
      </c>
      <c r="AG50" s="128">
        <f aca="true" t="shared" si="21" ref="AG50:AG55">SUM(AB50,AD50)</f>
        <v>2</v>
      </c>
      <c r="AH50" s="1"/>
      <c r="AI50" s="54"/>
      <c r="AJ50" s="54"/>
      <c r="AK50" s="54"/>
      <c r="AL50" s="54"/>
      <c r="AM50" s="54"/>
    </row>
    <row r="51" spans="1:39" s="32" customFormat="1" ht="15.75" customHeight="1">
      <c r="A51" s="625" t="s">
        <v>122</v>
      </c>
      <c r="B51" s="360" t="s">
        <v>25</v>
      </c>
      <c r="C51" s="769" t="s">
        <v>116</v>
      </c>
      <c r="D51" s="65"/>
      <c r="E51" s="127"/>
      <c r="F51" s="10"/>
      <c r="G51" s="127"/>
      <c r="H51" s="24"/>
      <c r="I51" s="25"/>
      <c r="J51" s="65"/>
      <c r="K51" s="127"/>
      <c r="L51" s="68">
        <v>2</v>
      </c>
      <c r="M51" s="127">
        <v>30</v>
      </c>
      <c r="N51" s="68">
        <v>3</v>
      </c>
      <c r="O51" s="11" t="s">
        <v>19</v>
      </c>
      <c r="P51" s="129"/>
      <c r="Q51" s="127"/>
      <c r="R51" s="68">
        <v>2</v>
      </c>
      <c r="S51" s="127">
        <v>30</v>
      </c>
      <c r="T51" s="68">
        <v>3</v>
      </c>
      <c r="U51" s="11" t="s">
        <v>19</v>
      </c>
      <c r="V51" s="129"/>
      <c r="W51" s="127"/>
      <c r="X51" s="68">
        <v>2</v>
      </c>
      <c r="Y51" s="127">
        <v>30</v>
      </c>
      <c r="Z51" s="68">
        <v>3</v>
      </c>
      <c r="AA51" s="11" t="s">
        <v>19</v>
      </c>
      <c r="AB51" s="157">
        <f aca="true" t="shared" si="22" ref="AB51:AD55">SUM(D51,J51,P51,V51)</f>
        <v>0</v>
      </c>
      <c r="AC51" s="127">
        <f t="shared" si="22"/>
        <v>0</v>
      </c>
      <c r="AD51" s="313">
        <f t="shared" si="22"/>
        <v>6</v>
      </c>
      <c r="AE51" s="127">
        <f t="shared" si="20"/>
        <v>90</v>
      </c>
      <c r="AF51" s="313">
        <v>2</v>
      </c>
      <c r="AG51" s="128">
        <f t="shared" si="21"/>
        <v>6</v>
      </c>
      <c r="AH51" s="1"/>
      <c r="AI51" s="54"/>
      <c r="AJ51" s="54"/>
      <c r="AK51" s="54"/>
      <c r="AL51" s="54"/>
      <c r="AM51" s="54"/>
    </row>
    <row r="52" spans="1:39" s="32" customFormat="1" ht="15.75" customHeight="1">
      <c r="A52" s="625" t="s">
        <v>123</v>
      </c>
      <c r="B52" s="360" t="s">
        <v>25</v>
      </c>
      <c r="C52" s="769" t="s">
        <v>117</v>
      </c>
      <c r="D52" s="65"/>
      <c r="E52" s="127"/>
      <c r="F52" s="10"/>
      <c r="G52" s="127"/>
      <c r="H52" s="24"/>
      <c r="I52" s="25"/>
      <c r="J52" s="65"/>
      <c r="K52" s="127"/>
      <c r="L52" s="68">
        <v>2</v>
      </c>
      <c r="M52" s="127">
        <v>30</v>
      </c>
      <c r="N52" s="68">
        <v>3</v>
      </c>
      <c r="O52" s="11" t="s">
        <v>19</v>
      </c>
      <c r="P52" s="129"/>
      <c r="Q52" s="127"/>
      <c r="R52" s="68">
        <v>2</v>
      </c>
      <c r="S52" s="127">
        <v>30</v>
      </c>
      <c r="T52" s="68">
        <v>3</v>
      </c>
      <c r="U52" s="11" t="s">
        <v>19</v>
      </c>
      <c r="V52" s="129"/>
      <c r="W52" s="127"/>
      <c r="X52" s="68">
        <v>2</v>
      </c>
      <c r="Y52" s="127">
        <v>30</v>
      </c>
      <c r="Z52" s="68">
        <v>3</v>
      </c>
      <c r="AA52" s="11" t="s">
        <v>19</v>
      </c>
      <c r="AB52" s="157">
        <f t="shared" si="22"/>
        <v>0</v>
      </c>
      <c r="AC52" s="127">
        <f t="shared" si="22"/>
        <v>0</v>
      </c>
      <c r="AD52" s="313">
        <f t="shared" si="22"/>
        <v>6</v>
      </c>
      <c r="AE52" s="127">
        <f t="shared" si="20"/>
        <v>90</v>
      </c>
      <c r="AF52" s="313">
        <v>2</v>
      </c>
      <c r="AG52" s="128">
        <f t="shared" si="21"/>
        <v>6</v>
      </c>
      <c r="AH52" s="131"/>
      <c r="AI52" s="54"/>
      <c r="AJ52" s="54"/>
      <c r="AK52" s="54"/>
      <c r="AL52" s="54"/>
      <c r="AM52" s="54"/>
    </row>
    <row r="53" spans="1:39" s="32" customFormat="1" ht="15.75" customHeight="1">
      <c r="A53" s="625" t="s">
        <v>124</v>
      </c>
      <c r="B53" s="360" t="s">
        <v>25</v>
      </c>
      <c r="C53" s="769" t="s">
        <v>118</v>
      </c>
      <c r="D53" s="65"/>
      <c r="E53" s="127"/>
      <c r="F53" s="10"/>
      <c r="G53" s="127"/>
      <c r="H53" s="24"/>
      <c r="I53" s="25"/>
      <c r="J53" s="65"/>
      <c r="K53" s="127"/>
      <c r="L53" s="68">
        <v>2</v>
      </c>
      <c r="M53" s="127">
        <v>30</v>
      </c>
      <c r="N53" s="68">
        <v>3</v>
      </c>
      <c r="O53" s="62" t="s">
        <v>19</v>
      </c>
      <c r="P53" s="129"/>
      <c r="Q53" s="127"/>
      <c r="R53" s="68"/>
      <c r="S53" s="127"/>
      <c r="T53" s="68"/>
      <c r="U53" s="11"/>
      <c r="V53" s="129"/>
      <c r="W53" s="322"/>
      <c r="X53" s="68">
        <v>2</v>
      </c>
      <c r="Y53" s="127">
        <v>30</v>
      </c>
      <c r="Z53" s="68">
        <v>3</v>
      </c>
      <c r="AA53" s="62" t="s">
        <v>19</v>
      </c>
      <c r="AB53" s="157">
        <f t="shared" si="22"/>
        <v>0</v>
      </c>
      <c r="AC53" s="127">
        <f t="shared" si="22"/>
        <v>0</v>
      </c>
      <c r="AD53" s="313">
        <f t="shared" si="22"/>
        <v>4</v>
      </c>
      <c r="AE53" s="127">
        <f t="shared" si="20"/>
        <v>60</v>
      </c>
      <c r="AF53" s="313">
        <v>2</v>
      </c>
      <c r="AG53" s="128">
        <f t="shared" si="21"/>
        <v>4</v>
      </c>
      <c r="AH53" s="1"/>
      <c r="AI53" s="54"/>
      <c r="AJ53" s="54"/>
      <c r="AK53" s="54"/>
      <c r="AL53" s="54"/>
      <c r="AM53" s="54"/>
    </row>
    <row r="54" spans="1:39" s="32" customFormat="1" ht="15.75" customHeight="1">
      <c r="A54" s="625" t="s">
        <v>125</v>
      </c>
      <c r="B54" s="360" t="s">
        <v>25</v>
      </c>
      <c r="C54" s="769" t="s">
        <v>119</v>
      </c>
      <c r="D54" s="65"/>
      <c r="E54" s="127"/>
      <c r="F54" s="10"/>
      <c r="G54" s="127"/>
      <c r="H54" s="24"/>
      <c r="I54" s="25"/>
      <c r="J54" s="65"/>
      <c r="K54" s="127"/>
      <c r="L54" s="24"/>
      <c r="M54" s="127"/>
      <c r="N54" s="24"/>
      <c r="O54" s="25"/>
      <c r="P54" s="129"/>
      <c r="Q54" s="127"/>
      <c r="R54" s="68"/>
      <c r="S54" s="127"/>
      <c r="T54" s="68"/>
      <c r="U54" s="11"/>
      <c r="V54" s="129"/>
      <c r="W54" s="322"/>
      <c r="X54" s="68">
        <v>2</v>
      </c>
      <c r="Y54" s="127">
        <v>30</v>
      </c>
      <c r="Z54" s="68">
        <v>3</v>
      </c>
      <c r="AA54" s="62" t="s">
        <v>19</v>
      </c>
      <c r="AB54" s="157">
        <f t="shared" si="22"/>
        <v>0</v>
      </c>
      <c r="AC54" s="127">
        <f t="shared" si="22"/>
        <v>0</v>
      </c>
      <c r="AD54" s="313">
        <f t="shared" si="22"/>
        <v>2</v>
      </c>
      <c r="AE54" s="127">
        <f t="shared" si="20"/>
        <v>30</v>
      </c>
      <c r="AF54" s="313">
        <v>2</v>
      </c>
      <c r="AG54" s="128">
        <f t="shared" si="21"/>
        <v>2</v>
      </c>
      <c r="AH54" s="1"/>
      <c r="AI54" s="54"/>
      <c r="AJ54" s="54"/>
      <c r="AK54" s="54"/>
      <c r="AL54" s="54"/>
      <c r="AM54" s="54"/>
    </row>
    <row r="55" spans="1:39" s="32" customFormat="1" ht="15.75" customHeight="1">
      <c r="A55" s="625" t="s">
        <v>126</v>
      </c>
      <c r="B55" s="360" t="s">
        <v>25</v>
      </c>
      <c r="C55" s="769" t="s">
        <v>120</v>
      </c>
      <c r="D55" s="65"/>
      <c r="E55" s="127"/>
      <c r="F55" s="10"/>
      <c r="G55" s="127"/>
      <c r="H55" s="24"/>
      <c r="I55" s="25"/>
      <c r="J55" s="65"/>
      <c r="K55" s="127"/>
      <c r="L55" s="68">
        <v>2</v>
      </c>
      <c r="M55" s="127">
        <v>30</v>
      </c>
      <c r="N55" s="68">
        <v>3</v>
      </c>
      <c r="O55" s="62" t="s">
        <v>19</v>
      </c>
      <c r="P55" s="129"/>
      <c r="Q55" s="127"/>
      <c r="R55" s="68"/>
      <c r="S55" s="127"/>
      <c r="T55" s="68"/>
      <c r="U55" s="11"/>
      <c r="V55" s="129"/>
      <c r="W55" s="322"/>
      <c r="X55" s="68">
        <v>2</v>
      </c>
      <c r="Y55" s="127">
        <v>30</v>
      </c>
      <c r="Z55" s="68">
        <v>3</v>
      </c>
      <c r="AA55" s="62" t="s">
        <v>19</v>
      </c>
      <c r="AB55" s="157">
        <f t="shared" si="22"/>
        <v>0</v>
      </c>
      <c r="AC55" s="127">
        <f t="shared" si="22"/>
        <v>0</v>
      </c>
      <c r="AD55" s="313">
        <f t="shared" si="22"/>
        <v>4</v>
      </c>
      <c r="AE55" s="127">
        <f t="shared" si="20"/>
        <v>60</v>
      </c>
      <c r="AF55" s="313">
        <v>2</v>
      </c>
      <c r="AG55" s="128">
        <f t="shared" si="21"/>
        <v>4</v>
      </c>
      <c r="AH55" s="1"/>
      <c r="AI55" s="54"/>
      <c r="AJ55" s="54"/>
      <c r="AK55" s="54"/>
      <c r="AL55" s="54"/>
      <c r="AM55" s="54"/>
    </row>
    <row r="56" spans="1:39" s="32" customFormat="1" ht="15.75" customHeight="1">
      <c r="A56" s="181" t="s">
        <v>17</v>
      </c>
      <c r="B56" s="360" t="s">
        <v>25</v>
      </c>
      <c r="C56" s="332" t="s">
        <v>165</v>
      </c>
      <c r="D56" s="136"/>
      <c r="E56" s="158"/>
      <c r="F56" s="14"/>
      <c r="G56" s="158"/>
      <c r="H56" s="326"/>
      <c r="I56" s="15"/>
      <c r="J56" s="136">
        <v>2</v>
      </c>
      <c r="K56" s="158">
        <v>30</v>
      </c>
      <c r="L56" s="326"/>
      <c r="M56" s="158"/>
      <c r="N56" s="326">
        <v>3</v>
      </c>
      <c r="O56" s="113" t="s">
        <v>24</v>
      </c>
      <c r="P56" s="136">
        <v>2</v>
      </c>
      <c r="Q56" s="158">
        <v>30</v>
      </c>
      <c r="R56" s="326"/>
      <c r="S56" s="158"/>
      <c r="T56" s="326">
        <v>3</v>
      </c>
      <c r="U56" s="113" t="s">
        <v>24</v>
      </c>
      <c r="V56" s="136">
        <v>2</v>
      </c>
      <c r="W56" s="158">
        <v>30</v>
      </c>
      <c r="X56" s="326"/>
      <c r="Y56" s="158"/>
      <c r="Z56" s="326">
        <v>3</v>
      </c>
      <c r="AA56" s="113" t="s">
        <v>24</v>
      </c>
      <c r="AB56" s="184">
        <f>SUM(D56,J56,P56,V56)</f>
        <v>6</v>
      </c>
      <c r="AC56" s="158">
        <f>SUM(E56,K56,Q56,W56)</f>
        <v>90</v>
      </c>
      <c r="AD56" s="805">
        <f>SUM(F56,L56,R56,X56)</f>
        <v>0</v>
      </c>
      <c r="AE56" s="158">
        <f>SUM(A56,G56,M56,S56,Y56)</f>
        <v>0</v>
      </c>
      <c r="AF56" s="805">
        <f>SUM(B56,H56,N56,T56,Z56)</f>
        <v>9</v>
      </c>
      <c r="AG56" s="185">
        <f>SUM(AB56,AD56)</f>
        <v>6</v>
      </c>
      <c r="AH56" s="1"/>
      <c r="AI56" s="54"/>
      <c r="AJ56" s="54"/>
      <c r="AK56" s="54"/>
      <c r="AL56" s="54"/>
      <c r="AM56" s="54"/>
    </row>
    <row r="57" spans="1:39" s="32" customFormat="1" ht="15.75" customHeight="1">
      <c r="A57" s="784"/>
      <c r="B57" s="371"/>
      <c r="C57" s="61" t="s">
        <v>549</v>
      </c>
      <c r="D57" s="958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60"/>
      <c r="AH57" s="1"/>
      <c r="AI57" s="54"/>
      <c r="AJ57" s="54"/>
      <c r="AK57" s="54"/>
      <c r="AL57" s="54"/>
      <c r="AM57" s="54"/>
    </row>
    <row r="58" spans="1:39" s="32" customFormat="1" ht="15.75" customHeight="1">
      <c r="A58" s="785" t="s">
        <v>308</v>
      </c>
      <c r="B58" s="371" t="s">
        <v>18</v>
      </c>
      <c r="C58" s="205" t="s">
        <v>168</v>
      </c>
      <c r="D58" s="654"/>
      <c r="E58" s="655"/>
      <c r="F58" s="656"/>
      <c r="G58" s="796"/>
      <c r="H58" s="657"/>
      <c r="I58" s="655"/>
      <c r="J58" s="654"/>
      <c r="K58" s="655"/>
      <c r="L58" s="657"/>
      <c r="M58" s="655"/>
      <c r="N58" s="657"/>
      <c r="O58" s="657"/>
      <c r="P58" s="654"/>
      <c r="Q58" s="655"/>
      <c r="R58" s="657"/>
      <c r="S58" s="655"/>
      <c r="T58" s="657"/>
      <c r="U58" s="657"/>
      <c r="V58" s="636"/>
      <c r="W58" s="637"/>
      <c r="X58" s="638"/>
      <c r="Y58" s="637"/>
      <c r="Z58" s="637"/>
      <c r="AA58" s="319" t="s">
        <v>541</v>
      </c>
      <c r="AB58" s="606"/>
      <c r="AC58" s="637"/>
      <c r="AD58" s="797"/>
      <c r="AE58" s="637"/>
      <c r="AF58" s="797"/>
      <c r="AG58" s="798"/>
      <c r="AH58" s="1"/>
      <c r="AI58" s="54"/>
      <c r="AJ58" s="54"/>
      <c r="AK58" s="54"/>
      <c r="AL58" s="54"/>
      <c r="AM58" s="54"/>
    </row>
    <row r="59" spans="1:39" s="32" customFormat="1" ht="15.75" customHeight="1">
      <c r="A59" s="785" t="s">
        <v>309</v>
      </c>
      <c r="B59" s="371" t="s">
        <v>18</v>
      </c>
      <c r="C59" s="207" t="s">
        <v>169</v>
      </c>
      <c r="D59" s="654"/>
      <c r="E59" s="655"/>
      <c r="F59" s="656"/>
      <c r="G59" s="796"/>
      <c r="H59" s="657"/>
      <c r="I59" s="655"/>
      <c r="J59" s="654"/>
      <c r="K59" s="655"/>
      <c r="L59" s="657"/>
      <c r="M59" s="655"/>
      <c r="N59" s="657"/>
      <c r="O59" s="657"/>
      <c r="P59" s="654"/>
      <c r="Q59" s="655"/>
      <c r="R59" s="657"/>
      <c r="S59" s="655"/>
      <c r="T59" s="657"/>
      <c r="U59" s="657"/>
      <c r="V59" s="636"/>
      <c r="W59" s="637"/>
      <c r="X59" s="638"/>
      <c r="Y59" s="637"/>
      <c r="Z59" s="637"/>
      <c r="AA59" s="319" t="s">
        <v>541</v>
      </c>
      <c r="AB59" s="606"/>
      <c r="AC59" s="637"/>
      <c r="AD59" s="797"/>
      <c r="AE59" s="637"/>
      <c r="AF59" s="797"/>
      <c r="AG59" s="798"/>
      <c r="AH59" s="1"/>
      <c r="AI59" s="54"/>
      <c r="AJ59" s="54"/>
      <c r="AK59" s="54"/>
      <c r="AL59" s="54"/>
      <c r="AM59" s="54"/>
    </row>
    <row r="60" spans="1:39" s="32" customFormat="1" ht="15.75" customHeight="1">
      <c r="A60" s="266" t="s">
        <v>357</v>
      </c>
      <c r="B60" s="371" t="s">
        <v>18</v>
      </c>
      <c r="C60" s="218" t="s">
        <v>201</v>
      </c>
      <c r="D60" s="654"/>
      <c r="E60" s="655"/>
      <c r="F60" s="656"/>
      <c r="G60" s="796"/>
      <c r="H60" s="657"/>
      <c r="I60" s="655"/>
      <c r="J60" s="654"/>
      <c r="K60" s="655"/>
      <c r="L60" s="657"/>
      <c r="M60" s="655"/>
      <c r="N60" s="657"/>
      <c r="O60" s="657"/>
      <c r="P60" s="654"/>
      <c r="Q60" s="655"/>
      <c r="R60" s="657"/>
      <c r="S60" s="655"/>
      <c r="T60" s="657"/>
      <c r="U60" s="657"/>
      <c r="V60" s="636"/>
      <c r="W60" s="637"/>
      <c r="X60" s="638"/>
      <c r="Y60" s="637"/>
      <c r="Z60" s="637"/>
      <c r="AA60" s="319" t="s">
        <v>541</v>
      </c>
      <c r="AB60" s="606"/>
      <c r="AC60" s="637"/>
      <c r="AD60" s="797"/>
      <c r="AE60" s="637"/>
      <c r="AF60" s="797"/>
      <c r="AG60" s="798"/>
      <c r="AH60" s="1"/>
      <c r="AI60" s="54"/>
      <c r="AJ60" s="54"/>
      <c r="AK60" s="54"/>
      <c r="AL60" s="54"/>
      <c r="AM60" s="54"/>
    </row>
    <row r="61" spans="1:39" s="32" customFormat="1" ht="15.75" customHeight="1">
      <c r="A61" s="266" t="s">
        <v>358</v>
      </c>
      <c r="B61" s="371" t="s">
        <v>18</v>
      </c>
      <c r="C61" s="208" t="s">
        <v>202</v>
      </c>
      <c r="D61" s="654"/>
      <c r="E61" s="655"/>
      <c r="F61" s="656"/>
      <c r="G61" s="796"/>
      <c r="H61" s="657"/>
      <c r="I61" s="655"/>
      <c r="J61" s="654"/>
      <c r="K61" s="655"/>
      <c r="L61" s="657"/>
      <c r="M61" s="655"/>
      <c r="N61" s="657"/>
      <c r="O61" s="657"/>
      <c r="P61" s="654"/>
      <c r="Q61" s="655"/>
      <c r="R61" s="657"/>
      <c r="S61" s="655"/>
      <c r="T61" s="657"/>
      <c r="U61" s="657"/>
      <c r="V61" s="636"/>
      <c r="W61" s="637"/>
      <c r="X61" s="638"/>
      <c r="Y61" s="637"/>
      <c r="Z61" s="637"/>
      <c r="AA61" s="319" t="s">
        <v>541</v>
      </c>
      <c r="AB61" s="606"/>
      <c r="AC61" s="637"/>
      <c r="AD61" s="797"/>
      <c r="AE61" s="637"/>
      <c r="AF61" s="797"/>
      <c r="AG61" s="798"/>
      <c r="AH61" s="1"/>
      <c r="AI61" s="54"/>
      <c r="AJ61" s="54"/>
      <c r="AK61" s="54"/>
      <c r="AL61" s="54"/>
      <c r="AM61" s="54"/>
    </row>
    <row r="62" spans="1:39" s="32" customFormat="1" ht="15.75" customHeight="1">
      <c r="A62" s="266" t="s">
        <v>346</v>
      </c>
      <c r="B62" s="371" t="s">
        <v>18</v>
      </c>
      <c r="C62" s="208" t="s">
        <v>462</v>
      </c>
      <c r="D62" s="654"/>
      <c r="E62" s="655"/>
      <c r="F62" s="656"/>
      <c r="G62" s="796"/>
      <c r="H62" s="657"/>
      <c r="I62" s="655"/>
      <c r="J62" s="654"/>
      <c r="K62" s="655"/>
      <c r="L62" s="657"/>
      <c r="M62" s="655"/>
      <c r="N62" s="657"/>
      <c r="O62" s="657"/>
      <c r="P62" s="654"/>
      <c r="Q62" s="655"/>
      <c r="R62" s="657"/>
      <c r="S62" s="655"/>
      <c r="T62" s="657"/>
      <c r="U62" s="657"/>
      <c r="V62" s="636"/>
      <c r="W62" s="637"/>
      <c r="X62" s="638"/>
      <c r="Y62" s="637"/>
      <c r="Z62" s="637"/>
      <c r="AA62" s="319" t="s">
        <v>541</v>
      </c>
      <c r="AB62" s="606"/>
      <c r="AC62" s="637"/>
      <c r="AD62" s="797"/>
      <c r="AE62" s="637"/>
      <c r="AF62" s="797"/>
      <c r="AG62" s="798"/>
      <c r="AH62" s="1"/>
      <c r="AI62" s="54"/>
      <c r="AJ62" s="54"/>
      <c r="AK62" s="54"/>
      <c r="AL62" s="54"/>
      <c r="AM62" s="54"/>
    </row>
    <row r="63" spans="1:39" s="32" customFormat="1" ht="15.75" customHeight="1">
      <c r="A63" s="266" t="s">
        <v>347</v>
      </c>
      <c r="B63" s="371" t="s">
        <v>18</v>
      </c>
      <c r="C63" s="208" t="s">
        <v>203</v>
      </c>
      <c r="D63" s="654"/>
      <c r="E63" s="655"/>
      <c r="F63" s="656"/>
      <c r="G63" s="796"/>
      <c r="H63" s="657"/>
      <c r="I63" s="655"/>
      <c r="J63" s="654"/>
      <c r="K63" s="655"/>
      <c r="L63" s="657"/>
      <c r="M63" s="655"/>
      <c r="N63" s="657"/>
      <c r="O63" s="657"/>
      <c r="P63" s="654"/>
      <c r="Q63" s="655"/>
      <c r="R63" s="657"/>
      <c r="S63" s="655"/>
      <c r="T63" s="657"/>
      <c r="U63" s="657"/>
      <c r="V63" s="636"/>
      <c r="W63" s="637"/>
      <c r="X63" s="638"/>
      <c r="Y63" s="637"/>
      <c r="Z63" s="637"/>
      <c r="AA63" s="801" t="s">
        <v>541</v>
      </c>
      <c r="AB63" s="802"/>
      <c r="AC63" s="637"/>
      <c r="AD63" s="797"/>
      <c r="AE63" s="637"/>
      <c r="AF63" s="797"/>
      <c r="AG63" s="803"/>
      <c r="AH63" s="1"/>
      <c r="AI63" s="54"/>
      <c r="AJ63" s="54"/>
      <c r="AK63" s="54"/>
      <c r="AL63" s="54"/>
      <c r="AM63" s="54"/>
    </row>
    <row r="64" spans="1:39" s="32" customFormat="1" ht="9.75" customHeight="1" thickBot="1">
      <c r="A64" s="936"/>
      <c r="B64" s="983"/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P64" s="983"/>
      <c r="Q64" s="983"/>
      <c r="R64" s="983"/>
      <c r="S64" s="983"/>
      <c r="T64" s="983"/>
      <c r="U64" s="983"/>
      <c r="V64" s="983"/>
      <c r="W64" s="983"/>
      <c r="X64" s="983"/>
      <c r="Y64" s="983"/>
      <c r="Z64" s="983"/>
      <c r="AA64" s="983"/>
      <c r="AB64" s="984"/>
      <c r="AC64" s="984"/>
      <c r="AD64" s="984"/>
      <c r="AE64" s="984"/>
      <c r="AF64" s="984"/>
      <c r="AG64" s="985"/>
      <c r="AH64" s="1"/>
      <c r="AI64" s="54"/>
      <c r="AJ64" s="54"/>
      <c r="AK64" s="54"/>
      <c r="AL64" s="54"/>
      <c r="AM64" s="54"/>
    </row>
    <row r="65" spans="1:39" s="69" customFormat="1" ht="15.75" customHeight="1" thickTop="1">
      <c r="A65" s="730" t="s">
        <v>356</v>
      </c>
      <c r="B65" s="373" t="s">
        <v>271</v>
      </c>
      <c r="C65" s="369" t="s">
        <v>477</v>
      </c>
      <c r="D65" s="9"/>
      <c r="E65" s="10"/>
      <c r="F65" s="10"/>
      <c r="G65" s="10"/>
      <c r="H65" s="24"/>
      <c r="I65" s="112"/>
      <c r="J65" s="65"/>
      <c r="K65" s="10"/>
      <c r="L65" s="10"/>
      <c r="M65" s="10"/>
      <c r="N65" s="24"/>
      <c r="O65" s="25"/>
      <c r="P65" s="368"/>
      <c r="Q65" s="10"/>
      <c r="R65" s="10"/>
      <c r="S65" s="10"/>
      <c r="T65" s="24"/>
      <c r="U65" s="25"/>
      <c r="V65" s="18">
        <v>4</v>
      </c>
      <c r="W65" s="127">
        <v>60</v>
      </c>
      <c r="X65" s="68"/>
      <c r="Y65" s="127">
        <f>IF(X65*15=0,"",X65*15)</f>
      </c>
      <c r="Z65" s="68">
        <v>0</v>
      </c>
      <c r="AA65" s="335" t="s">
        <v>271</v>
      </c>
      <c r="AB65" s="990"/>
      <c r="AC65" s="991"/>
      <c r="AD65" s="991"/>
      <c r="AE65" s="991"/>
      <c r="AF65" s="991"/>
      <c r="AG65" s="992"/>
      <c r="AH65" s="1"/>
      <c r="AI65" s="735"/>
      <c r="AJ65" s="735"/>
      <c r="AK65" s="735"/>
      <c r="AL65" s="735"/>
      <c r="AM65" s="735"/>
    </row>
    <row r="66" spans="1:39" s="32" customFormat="1" ht="9.75" customHeight="1" thickBot="1">
      <c r="A66" s="986"/>
      <c r="B66" s="987"/>
      <c r="C66" s="987"/>
      <c r="D66" s="987"/>
      <c r="E66" s="987"/>
      <c r="F66" s="987"/>
      <c r="G66" s="987"/>
      <c r="H66" s="987"/>
      <c r="I66" s="987"/>
      <c r="J66" s="987"/>
      <c r="K66" s="987"/>
      <c r="L66" s="987"/>
      <c r="M66" s="987"/>
      <c r="N66" s="987"/>
      <c r="O66" s="987"/>
      <c r="P66" s="987"/>
      <c r="Q66" s="987"/>
      <c r="R66" s="987"/>
      <c r="S66" s="987"/>
      <c r="T66" s="987"/>
      <c r="U66" s="987"/>
      <c r="V66" s="987"/>
      <c r="W66" s="987"/>
      <c r="X66" s="987"/>
      <c r="Y66" s="987"/>
      <c r="Z66" s="987"/>
      <c r="AA66" s="987"/>
      <c r="AB66" s="988"/>
      <c r="AC66" s="988"/>
      <c r="AD66" s="988"/>
      <c r="AE66" s="988"/>
      <c r="AF66" s="988"/>
      <c r="AG66" s="989"/>
      <c r="AH66" s="131"/>
      <c r="AI66" s="54"/>
      <c r="AJ66" s="54"/>
      <c r="AK66" s="54"/>
      <c r="AL66" s="54"/>
      <c r="AM66" s="54"/>
    </row>
    <row r="67" spans="1:39" s="32" customFormat="1" ht="15.75" customHeight="1" thickTop="1">
      <c r="A67" s="949" t="s">
        <v>34</v>
      </c>
      <c r="B67" s="993"/>
      <c r="C67" s="993"/>
      <c r="D67" s="993"/>
      <c r="E67" s="993"/>
      <c r="F67" s="993"/>
      <c r="G67" s="993"/>
      <c r="H67" s="993"/>
      <c r="I67" s="993"/>
      <c r="J67" s="993"/>
      <c r="K67" s="993"/>
      <c r="L67" s="993"/>
      <c r="M67" s="993"/>
      <c r="N67" s="993"/>
      <c r="O67" s="993"/>
      <c r="P67" s="993"/>
      <c r="Q67" s="993"/>
      <c r="R67" s="993"/>
      <c r="S67" s="993"/>
      <c r="T67" s="993"/>
      <c r="U67" s="993"/>
      <c r="V67" s="993"/>
      <c r="W67" s="993"/>
      <c r="X67" s="993"/>
      <c r="Y67" s="993"/>
      <c r="Z67" s="993"/>
      <c r="AA67" s="993"/>
      <c r="AB67" s="70"/>
      <c r="AC67" s="70"/>
      <c r="AD67" s="70"/>
      <c r="AE67" s="70"/>
      <c r="AF67" s="70"/>
      <c r="AG67" s="71"/>
      <c r="AH67" s="1"/>
      <c r="AI67" s="54"/>
      <c r="AJ67" s="54"/>
      <c r="AK67" s="54"/>
      <c r="AL67" s="54"/>
      <c r="AM67" s="54"/>
    </row>
    <row r="68" spans="1:39" s="32" customFormat="1" ht="15.75" customHeight="1">
      <c r="A68" s="35"/>
      <c r="B68" s="27"/>
      <c r="C68" s="36" t="s">
        <v>35</v>
      </c>
      <c r="D68" s="37"/>
      <c r="E68" s="38"/>
      <c r="F68" s="38"/>
      <c r="G68" s="38"/>
      <c r="H68" s="12"/>
      <c r="I68" s="39">
        <f>IF(COUNTIF(I12:I46,"A")=0,"",COUNTIF(I12:I46,"A"))</f>
      </c>
      <c r="J68" s="38"/>
      <c r="K68" s="38"/>
      <c r="L68" s="38"/>
      <c r="M68" s="38"/>
      <c r="N68" s="12"/>
      <c r="O68" s="39">
        <f>IF(COUNTIF(O12:O46,"A")=0,"",COUNTIF(O12:O46,"A"))</f>
      </c>
      <c r="P68" s="40"/>
      <c r="Q68" s="38"/>
      <c r="R68" s="38"/>
      <c r="S68" s="38"/>
      <c r="T68" s="12"/>
      <c r="U68" s="39">
        <f>IF(COUNTIF(U12:U46,"A")=0,"",COUNTIF(U12:U46,"A"))</f>
      </c>
      <c r="V68" s="38"/>
      <c r="W68" s="38"/>
      <c r="X68" s="38"/>
      <c r="Y68" s="38"/>
      <c r="Z68" s="12"/>
      <c r="AA68" s="37">
        <f>IF(COUNTIF(AA12:AA46,"A")=0,"",COUNTIF(AA12:AA46,"A"))</f>
      </c>
      <c r="AB68" s="118"/>
      <c r="AC68" s="38"/>
      <c r="AD68" s="38"/>
      <c r="AE68" s="38"/>
      <c r="AF68" s="12"/>
      <c r="AG68" s="72">
        <f aca="true" t="shared" si="23" ref="AG68:AG80">IF(SUM(D68:AA68)=0,"",(SUM(D68:AA68)))</f>
      </c>
      <c r="AH68" s="1"/>
      <c r="AI68" s="54"/>
      <c r="AJ68" s="54"/>
      <c r="AK68" s="54"/>
      <c r="AL68" s="54"/>
      <c r="AM68" s="736"/>
    </row>
    <row r="69" spans="1:39" s="32" customFormat="1" ht="15.75" customHeight="1">
      <c r="A69" s="35"/>
      <c r="B69" s="27"/>
      <c r="C69" s="36" t="s">
        <v>36</v>
      </c>
      <c r="D69" s="37"/>
      <c r="E69" s="38"/>
      <c r="F69" s="38"/>
      <c r="G69" s="38"/>
      <c r="H69" s="12"/>
      <c r="I69" s="39">
        <f>IF(COUNTIF(I12:I46,"B")=0,"",COUNTIF(I12:I46,"B"))</f>
      </c>
      <c r="J69" s="38"/>
      <c r="K69" s="38"/>
      <c r="L69" s="38"/>
      <c r="M69" s="38"/>
      <c r="N69" s="12"/>
      <c r="O69" s="39">
        <v>4</v>
      </c>
      <c r="P69" s="40"/>
      <c r="Q69" s="38"/>
      <c r="R69" s="38"/>
      <c r="S69" s="38"/>
      <c r="T69" s="12"/>
      <c r="U69" s="39">
        <f>IF(COUNTIF(U12:U46,"B")=0,"",COUNTIF(U12:U46,"B"))</f>
        <v>1</v>
      </c>
      <c r="V69" s="38"/>
      <c r="W69" s="38"/>
      <c r="X69" s="38"/>
      <c r="Y69" s="38"/>
      <c r="Z69" s="12"/>
      <c r="AA69" s="37">
        <f>IF(COUNTIF(AA12:AA46,"B")=0,"",COUNTIF(AA12:AA46,"B"))</f>
      </c>
      <c r="AB69" s="118"/>
      <c r="AC69" s="38"/>
      <c r="AD69" s="38"/>
      <c r="AE69" s="38"/>
      <c r="AF69" s="12"/>
      <c r="AG69" s="72">
        <f t="shared" si="23"/>
        <v>5</v>
      </c>
      <c r="AH69" s="1"/>
      <c r="AI69" s="54"/>
      <c r="AJ69" s="54"/>
      <c r="AK69" s="54"/>
      <c r="AL69" s="54"/>
      <c r="AM69" s="736"/>
    </row>
    <row r="70" spans="1:39" s="32" customFormat="1" ht="15.75" customHeight="1">
      <c r="A70" s="35"/>
      <c r="B70" s="27"/>
      <c r="C70" s="36" t="s">
        <v>37</v>
      </c>
      <c r="D70" s="37"/>
      <c r="E70" s="38"/>
      <c r="F70" s="38"/>
      <c r="G70" s="38"/>
      <c r="H70" s="12"/>
      <c r="I70" s="39">
        <f>IF(COUNTIF(I12:I46,"F")=0,"",COUNTIF(I12:I46,"F"))</f>
      </c>
      <c r="J70" s="38"/>
      <c r="K70" s="38"/>
      <c r="L70" s="38"/>
      <c r="M70" s="38"/>
      <c r="N70" s="12"/>
      <c r="O70" s="39">
        <f>IF(COUNTIF(O12:O46,"F")=0,"",COUNTIF(O12:O46,"F"))</f>
      </c>
      <c r="P70" s="40"/>
      <c r="Q70" s="38"/>
      <c r="R70" s="38"/>
      <c r="S70" s="38"/>
      <c r="T70" s="12"/>
      <c r="U70" s="39">
        <f>IF(COUNTIF(U12:U46,"F")=0,"",COUNTIF(U12:U46,"F"))</f>
      </c>
      <c r="V70" s="38"/>
      <c r="W70" s="38"/>
      <c r="X70" s="38"/>
      <c r="Y70" s="38"/>
      <c r="Z70" s="12"/>
      <c r="AA70" s="37">
        <f>IF(COUNTIF(AA12:AA46,"F")=0,"",COUNTIF(AA12:AA46,"F"))</f>
      </c>
      <c r="AB70" s="118"/>
      <c r="AC70" s="38"/>
      <c r="AD70" s="38"/>
      <c r="AE70" s="38"/>
      <c r="AF70" s="12"/>
      <c r="AG70" s="72">
        <f t="shared" si="23"/>
      </c>
      <c r="AH70" s="1"/>
      <c r="AI70" s="54"/>
      <c r="AJ70" s="54"/>
      <c r="AK70" s="54"/>
      <c r="AL70" s="54"/>
      <c r="AM70" s="736"/>
    </row>
    <row r="71" spans="1:39" s="32" customFormat="1" ht="15.75" customHeight="1">
      <c r="A71" s="35"/>
      <c r="B71" s="27"/>
      <c r="C71" s="36" t="s">
        <v>38</v>
      </c>
      <c r="D71" s="37"/>
      <c r="E71" s="38"/>
      <c r="F71" s="38"/>
      <c r="G71" s="38"/>
      <c r="H71" s="12"/>
      <c r="I71" s="39">
        <f>IF(COUNTIF(I12:I46,"F(Z)")=0,"",COUNTIF(I12:I46,"F(Z)"))</f>
      </c>
      <c r="J71" s="38"/>
      <c r="K71" s="38"/>
      <c r="L71" s="38"/>
      <c r="M71" s="38"/>
      <c r="N71" s="12"/>
      <c r="O71" s="39">
        <f>IF(COUNTIF(O12:O46,"F(Z)")=0,"",COUNTIF(O12:O46,"F(Z)"))</f>
      </c>
      <c r="P71" s="40"/>
      <c r="Q71" s="38"/>
      <c r="R71" s="38"/>
      <c r="S71" s="38"/>
      <c r="T71" s="12"/>
      <c r="U71" s="39">
        <f>IF(COUNTIF(U12:U46,"F(Z)")=0,"",COUNTIF(U12:U46,"F(Z)"))</f>
      </c>
      <c r="V71" s="38"/>
      <c r="W71" s="38"/>
      <c r="X71" s="38"/>
      <c r="Y71" s="38"/>
      <c r="Z71" s="12"/>
      <c r="AA71" s="37">
        <f>IF(COUNTIF(AA12:AA46,"F(Z)")=0,"",COUNTIF(AA12:AA46,"F(Z)"))</f>
      </c>
      <c r="AB71" s="118"/>
      <c r="AC71" s="38"/>
      <c r="AD71" s="38"/>
      <c r="AE71" s="38"/>
      <c r="AF71" s="12"/>
      <c r="AG71" s="72">
        <f t="shared" si="23"/>
      </c>
      <c r="AH71" s="1"/>
      <c r="AI71" s="54"/>
      <c r="AJ71" s="54"/>
      <c r="AK71" s="54"/>
      <c r="AL71" s="54"/>
      <c r="AM71" s="736"/>
    </row>
    <row r="72" spans="1:39" s="32" customFormat="1" ht="15.75" customHeight="1">
      <c r="A72" s="35"/>
      <c r="B72" s="27"/>
      <c r="C72" s="36" t="s">
        <v>39</v>
      </c>
      <c r="D72" s="37"/>
      <c r="E72" s="38"/>
      <c r="F72" s="38"/>
      <c r="G72" s="38"/>
      <c r="H72" s="12"/>
      <c r="I72" s="39">
        <f>IF(COUNTIF(I12:I46,"G")=0,"",COUNTIF(I12:I46,"G"))</f>
      </c>
      <c r="J72" s="38"/>
      <c r="K72" s="38"/>
      <c r="L72" s="38"/>
      <c r="M72" s="38"/>
      <c r="N72" s="12"/>
      <c r="O72" s="39">
        <f>IF(COUNTIF(O12:O46,"G")=0,"",COUNTIF(O12:O46,"G"))</f>
        <v>1</v>
      </c>
      <c r="P72" s="40"/>
      <c r="Q72" s="38"/>
      <c r="R72" s="38"/>
      <c r="S72" s="38"/>
      <c r="T72" s="12"/>
      <c r="U72" s="39">
        <v>2</v>
      </c>
      <c r="V72" s="38"/>
      <c r="W72" s="38"/>
      <c r="X72" s="38"/>
      <c r="Y72" s="38"/>
      <c r="Z72" s="12"/>
      <c r="AA72" s="37">
        <f>IF(COUNTIF(AA12:AA46,"G")=0,"",COUNTIF(AA12:AA46,"G"))</f>
      </c>
      <c r="AB72" s="118"/>
      <c r="AC72" s="38"/>
      <c r="AD72" s="38"/>
      <c r="AE72" s="38"/>
      <c r="AF72" s="12"/>
      <c r="AG72" s="72">
        <f t="shared" si="23"/>
        <v>3</v>
      </c>
      <c r="AH72" s="1"/>
      <c r="AI72" s="54"/>
      <c r="AJ72" s="54"/>
      <c r="AK72" s="54"/>
      <c r="AL72" s="54"/>
      <c r="AM72" s="736"/>
    </row>
    <row r="73" spans="1:39" s="32" customFormat="1" ht="15.75" customHeight="1">
      <c r="A73" s="35"/>
      <c r="B73" s="27"/>
      <c r="C73" s="36" t="s">
        <v>40</v>
      </c>
      <c r="D73" s="37"/>
      <c r="E73" s="38"/>
      <c r="F73" s="38"/>
      <c r="G73" s="38"/>
      <c r="H73" s="12"/>
      <c r="I73" s="39">
        <f>IF(COUNTIF(I12:I46,"G(Z)")=0,"",COUNTIF(I12:I46,"G(Z)"))</f>
      </c>
      <c r="J73" s="38"/>
      <c r="K73" s="38"/>
      <c r="L73" s="38"/>
      <c r="M73" s="38"/>
      <c r="N73" s="12"/>
      <c r="O73" s="39">
        <f>IF(COUNTIF(O12:O46,"G(Z)")=0,"",COUNTIF(O12:O46,"G(Z)"))</f>
      </c>
      <c r="P73" s="40"/>
      <c r="Q73" s="38"/>
      <c r="R73" s="38"/>
      <c r="S73" s="38"/>
      <c r="T73" s="12"/>
      <c r="U73" s="39">
        <f>IF(COUNTIF(U12:U46,"G(Z)")=0,"",COUNTIF(U12:U46,"G(Z)"))</f>
      </c>
      <c r="V73" s="38"/>
      <c r="W73" s="38"/>
      <c r="X73" s="38"/>
      <c r="Y73" s="38"/>
      <c r="Z73" s="12"/>
      <c r="AA73" s="37">
        <f>IF(COUNTIF(AA12:AA46,"G(Z)")=0,"",COUNTIF(AA12:AA46,"G(Z)"))</f>
        <v>2</v>
      </c>
      <c r="AB73" s="118"/>
      <c r="AC73" s="38"/>
      <c r="AD73" s="38"/>
      <c r="AE73" s="38"/>
      <c r="AF73" s="12"/>
      <c r="AG73" s="72">
        <f t="shared" si="23"/>
        <v>2</v>
      </c>
      <c r="AH73" s="131"/>
      <c r="AI73" s="54"/>
      <c r="AJ73" s="54"/>
      <c r="AK73" s="54"/>
      <c r="AL73" s="54"/>
      <c r="AM73" s="736"/>
    </row>
    <row r="74" spans="1:39" s="32" customFormat="1" ht="15.75" customHeight="1">
      <c r="A74" s="35"/>
      <c r="B74" s="27"/>
      <c r="C74" s="36" t="s">
        <v>41</v>
      </c>
      <c r="D74" s="37"/>
      <c r="E74" s="38"/>
      <c r="F74" s="38"/>
      <c r="G74" s="38"/>
      <c r="H74" s="12"/>
      <c r="I74" s="39">
        <f>IF(COUNTIF(I12:I46,"V")=0,"",COUNTIF(I12:I46,"V"))</f>
      </c>
      <c r="J74" s="38"/>
      <c r="K74" s="38"/>
      <c r="L74" s="38"/>
      <c r="M74" s="38"/>
      <c r="N74" s="12"/>
      <c r="O74" s="39">
        <f>IF(COUNTIF(O12:O46,"V")=0,"",COUNTIF(O12:O46,"V"))</f>
      </c>
      <c r="P74" s="40"/>
      <c r="Q74" s="38"/>
      <c r="R74" s="38"/>
      <c r="S74" s="38"/>
      <c r="T74" s="12"/>
      <c r="U74" s="39">
        <f>IF(COUNTIF(U12:U46,"V")=0,"",COUNTIF(U12:U46,"V"))</f>
      </c>
      <c r="V74" s="38"/>
      <c r="W74" s="38"/>
      <c r="X74" s="38"/>
      <c r="Y74" s="38"/>
      <c r="Z74" s="12"/>
      <c r="AA74" s="37">
        <v>2</v>
      </c>
      <c r="AB74" s="118"/>
      <c r="AC74" s="38"/>
      <c r="AD74" s="38"/>
      <c r="AE74" s="38"/>
      <c r="AF74" s="12"/>
      <c r="AG74" s="72">
        <f t="shared" si="23"/>
        <v>2</v>
      </c>
      <c r="AH74" s="1"/>
      <c r="AI74" s="54"/>
      <c r="AJ74" s="54"/>
      <c r="AK74" s="54"/>
      <c r="AL74" s="54"/>
      <c r="AM74" s="736"/>
    </row>
    <row r="75" spans="1:39" s="32" customFormat="1" ht="15.75" customHeight="1">
      <c r="A75" s="35"/>
      <c r="B75" s="27"/>
      <c r="C75" s="36" t="s">
        <v>42</v>
      </c>
      <c r="D75" s="37"/>
      <c r="E75" s="38"/>
      <c r="F75" s="38"/>
      <c r="G75" s="38"/>
      <c r="H75" s="12"/>
      <c r="I75" s="39">
        <f>IF(COUNTIF(I12:I46,"V(Z)")=0,"",COUNTIF(I12:I46,"V(Z)"))</f>
      </c>
      <c r="J75" s="38"/>
      <c r="K75" s="38"/>
      <c r="L75" s="38"/>
      <c r="M75" s="38"/>
      <c r="N75" s="12"/>
      <c r="O75" s="39">
        <f>IF(COUNTIF(O12:O46,"V(Z)")=0,"",COUNTIF(O12:O46,"V(Z)"))</f>
      </c>
      <c r="P75" s="40"/>
      <c r="Q75" s="38"/>
      <c r="R75" s="38"/>
      <c r="S75" s="38"/>
      <c r="T75" s="12"/>
      <c r="U75" s="39">
        <f>IF(COUNTIF(U12:U46,"V(Z)")=0,"",COUNTIF(U12:U46,"V(Z)"))</f>
      </c>
      <c r="V75" s="38"/>
      <c r="W75" s="38"/>
      <c r="X75" s="38"/>
      <c r="Y75" s="38"/>
      <c r="Z75" s="12"/>
      <c r="AA75" s="37">
        <f>IF(COUNTIF(AA12:AA46,"V(Z)")=0,"",COUNTIF(AA12:AA46,"V(Z)"))</f>
      </c>
      <c r="AB75" s="118"/>
      <c r="AC75" s="38"/>
      <c r="AD75" s="38"/>
      <c r="AE75" s="38"/>
      <c r="AF75" s="12"/>
      <c r="AG75" s="72">
        <f t="shared" si="23"/>
      </c>
      <c r="AH75" s="1"/>
      <c r="AI75" s="54"/>
      <c r="AJ75" s="54"/>
      <c r="AK75" s="54"/>
      <c r="AL75" s="54"/>
      <c r="AM75" s="736"/>
    </row>
    <row r="76" spans="1:39" s="32" customFormat="1" ht="15.75" customHeight="1">
      <c r="A76" s="35"/>
      <c r="B76" s="27"/>
      <c r="C76" s="36" t="s">
        <v>43</v>
      </c>
      <c r="D76" s="37"/>
      <c r="E76" s="38"/>
      <c r="F76" s="38"/>
      <c r="G76" s="38"/>
      <c r="H76" s="12"/>
      <c r="I76" s="39">
        <f>IF(COUNTIF(I12:I46,"AV")=0,"",COUNTIF(I12:I46,"AV"))</f>
      </c>
      <c r="J76" s="38"/>
      <c r="K76" s="38"/>
      <c r="L76" s="38"/>
      <c r="M76" s="38"/>
      <c r="N76" s="12"/>
      <c r="O76" s="39">
        <f>IF(COUNTIF(O12:O46,"AV")=0,"",COUNTIF(O12:O46,"AV"))</f>
      </c>
      <c r="P76" s="40"/>
      <c r="Q76" s="38"/>
      <c r="R76" s="38"/>
      <c r="S76" s="38"/>
      <c r="T76" s="12"/>
      <c r="U76" s="39">
        <f>IF(COUNTIF(U12:U46,"AV")=0,"",COUNTIF(U12:U46,"AV"))</f>
      </c>
      <c r="V76" s="38"/>
      <c r="W76" s="38"/>
      <c r="X76" s="38"/>
      <c r="Y76" s="38"/>
      <c r="Z76" s="12"/>
      <c r="AA76" s="37">
        <f>IF(COUNTIF(AA12:AA46,"AV")=0,"",COUNTIF(AA12:AA46,"AV"))</f>
      </c>
      <c r="AB76" s="118"/>
      <c r="AC76" s="38"/>
      <c r="AD76" s="38"/>
      <c r="AE76" s="38"/>
      <c r="AF76" s="12"/>
      <c r="AG76" s="72">
        <f t="shared" si="23"/>
      </c>
      <c r="AH76" s="1"/>
      <c r="AI76" s="54"/>
      <c r="AJ76" s="54"/>
      <c r="AK76" s="54"/>
      <c r="AL76" s="54"/>
      <c r="AM76" s="736"/>
    </row>
    <row r="77" spans="1:39" s="32" customFormat="1" ht="15.75" customHeight="1">
      <c r="A77" s="35"/>
      <c r="B77" s="27"/>
      <c r="C77" s="36" t="s">
        <v>44</v>
      </c>
      <c r="D77" s="37"/>
      <c r="E77" s="38"/>
      <c r="F77" s="38"/>
      <c r="G77" s="38"/>
      <c r="H77" s="12"/>
      <c r="I77" s="39">
        <f>IF(COUNTIF(I2:I46,"KO")=0,"",COUNTIF(I2:I46,"KO"))</f>
      </c>
      <c r="J77" s="38"/>
      <c r="K77" s="38"/>
      <c r="L77" s="38"/>
      <c r="M77" s="38"/>
      <c r="N77" s="12"/>
      <c r="O77" s="39">
        <f>IF(COUNTIF(O2:O46,"KO")=0,"",COUNTIF(O2:O46,"KO"))</f>
      </c>
      <c r="P77" s="40"/>
      <c r="Q77" s="38"/>
      <c r="R77" s="38"/>
      <c r="S77" s="38"/>
      <c r="T77" s="12"/>
      <c r="U77" s="39">
        <f>IF(COUNTIF(U2:U46,"KO")=0,"",COUNTIF(U2:U46,"KO"))</f>
      </c>
      <c r="V77" s="38"/>
      <c r="W77" s="38"/>
      <c r="X77" s="38"/>
      <c r="Y77" s="38"/>
      <c r="Z77" s="12"/>
      <c r="AA77" s="37">
        <f>IF(COUNTIF(AA2:AA46,"KO")=0,"",COUNTIF(AA2:AA46,"KO"))</f>
      </c>
      <c r="AB77" s="118"/>
      <c r="AC77" s="38"/>
      <c r="AD77" s="38"/>
      <c r="AE77" s="38"/>
      <c r="AF77" s="12"/>
      <c r="AG77" s="72">
        <f t="shared" si="23"/>
      </c>
      <c r="AH77" s="1"/>
      <c r="AI77" s="54"/>
      <c r="AJ77" s="54"/>
      <c r="AK77" s="54"/>
      <c r="AL77" s="54"/>
      <c r="AM77" s="736"/>
    </row>
    <row r="78" spans="1:39" s="32" customFormat="1" ht="15.75" customHeight="1">
      <c r="A78" s="35"/>
      <c r="B78" s="27"/>
      <c r="C78" s="44" t="s">
        <v>45</v>
      </c>
      <c r="D78" s="37"/>
      <c r="E78" s="38"/>
      <c r="F78" s="38"/>
      <c r="G78" s="38"/>
      <c r="H78" s="12"/>
      <c r="I78" s="39">
        <f>IF(COUNTIF(I12:I46,"S")=0,"",COUNTIF(I12:I46,"S"))</f>
      </c>
      <c r="J78" s="38"/>
      <c r="K78" s="38"/>
      <c r="L78" s="38"/>
      <c r="M78" s="38"/>
      <c r="N78" s="12"/>
      <c r="O78" s="39">
        <f>IF(COUNTIF(O12:O46,"S")=0,"",COUNTIF(O12:O46,"S"))</f>
      </c>
      <c r="P78" s="40"/>
      <c r="Q78" s="38"/>
      <c r="R78" s="38"/>
      <c r="S78" s="38"/>
      <c r="T78" s="12"/>
      <c r="U78" s="39">
        <v>1</v>
      </c>
      <c r="V78" s="38"/>
      <c r="W78" s="38"/>
      <c r="X78" s="38"/>
      <c r="Y78" s="38"/>
      <c r="Z78" s="12"/>
      <c r="AA78" s="37">
        <f>IF(COUNTIF(AA12:AA46,"S")=0,"",COUNTIF(AA12:AA46,"S"))</f>
      </c>
      <c r="AB78" s="118"/>
      <c r="AC78" s="38"/>
      <c r="AD78" s="38"/>
      <c r="AE78" s="38"/>
      <c r="AF78" s="12"/>
      <c r="AG78" s="72">
        <f t="shared" si="23"/>
        <v>1</v>
      </c>
      <c r="AH78" s="1"/>
      <c r="AI78" s="54"/>
      <c r="AJ78" s="54"/>
      <c r="AK78" s="54"/>
      <c r="AL78" s="54"/>
      <c r="AM78" s="736"/>
    </row>
    <row r="79" spans="1:39" s="32" customFormat="1" ht="15.75" customHeight="1">
      <c r="A79" s="35"/>
      <c r="B79" s="27"/>
      <c r="C79" s="44" t="s">
        <v>46</v>
      </c>
      <c r="D79" s="45"/>
      <c r="E79" s="46"/>
      <c r="F79" s="46"/>
      <c r="G79" s="46"/>
      <c r="H79" s="47"/>
      <c r="I79" s="39">
        <f>IF(COUNTIF(I12:I46,"Z")=0,"",COUNTIF(I12:I46,"Z"))</f>
      </c>
      <c r="J79" s="46"/>
      <c r="K79" s="46"/>
      <c r="L79" s="46"/>
      <c r="M79" s="46"/>
      <c r="N79" s="47"/>
      <c r="O79" s="39">
        <f>IF(COUNTIF(O12:O46,"Z")=0,"",COUNTIF(O12:O46,"Z"))</f>
      </c>
      <c r="P79" s="48"/>
      <c r="Q79" s="46"/>
      <c r="R79" s="46"/>
      <c r="S79" s="46"/>
      <c r="T79" s="47"/>
      <c r="U79" s="39"/>
      <c r="V79" s="46"/>
      <c r="W79" s="46"/>
      <c r="X79" s="46"/>
      <c r="Y79" s="46"/>
      <c r="Z79" s="47"/>
      <c r="AA79" s="37">
        <v>11</v>
      </c>
      <c r="AB79" s="118"/>
      <c r="AC79" s="38"/>
      <c r="AD79" s="38"/>
      <c r="AE79" s="38"/>
      <c r="AF79" s="12"/>
      <c r="AG79" s="72">
        <f t="shared" si="23"/>
        <v>11</v>
      </c>
      <c r="AH79" s="1"/>
      <c r="AI79" s="54"/>
      <c r="AJ79" s="54"/>
      <c r="AK79" s="54"/>
      <c r="AL79" s="54"/>
      <c r="AM79" s="736"/>
    </row>
    <row r="80" spans="1:39" s="32" customFormat="1" ht="15.75" customHeight="1">
      <c r="A80" s="74"/>
      <c r="B80" s="28"/>
      <c r="C80" s="49" t="s">
        <v>47</v>
      </c>
      <c r="D80" s="75"/>
      <c r="E80" s="76"/>
      <c r="F80" s="76"/>
      <c r="G80" s="76"/>
      <c r="H80" s="77"/>
      <c r="I80" s="39">
        <f>IF(COUNTIF(I12:I46,"KR")=0,"",COUNTIF(I12:I46,"KR"))</f>
      </c>
      <c r="J80" s="76"/>
      <c r="K80" s="76"/>
      <c r="L80" s="76"/>
      <c r="M80" s="76"/>
      <c r="N80" s="77"/>
      <c r="O80" s="39">
        <v>2</v>
      </c>
      <c r="P80" s="78"/>
      <c r="Q80" s="76"/>
      <c r="R80" s="76"/>
      <c r="S80" s="76"/>
      <c r="T80" s="77"/>
      <c r="U80" s="39">
        <v>1</v>
      </c>
      <c r="V80" s="76"/>
      <c r="W80" s="76"/>
      <c r="X80" s="76"/>
      <c r="Y80" s="76"/>
      <c r="Z80" s="77"/>
      <c r="AA80" s="37">
        <v>2</v>
      </c>
      <c r="AB80" s="119"/>
      <c r="AC80" s="79"/>
      <c r="AD80" s="79"/>
      <c r="AE80" s="79"/>
      <c r="AF80" s="80"/>
      <c r="AG80" s="72">
        <f t="shared" si="23"/>
        <v>5</v>
      </c>
      <c r="AH80" s="131"/>
      <c r="AI80" s="54"/>
      <c r="AJ80" s="54"/>
      <c r="AK80" s="54"/>
      <c r="AL80" s="54"/>
      <c r="AM80" s="736"/>
    </row>
    <row r="81" spans="1:39" s="32" customFormat="1" ht="21" customHeight="1">
      <c r="A81" s="81"/>
      <c r="B81" s="82"/>
      <c r="C81" s="111" t="s">
        <v>67</v>
      </c>
      <c r="D81" s="83"/>
      <c r="E81" s="83"/>
      <c r="F81" s="83"/>
      <c r="G81" s="83"/>
      <c r="H81" s="84"/>
      <c r="I81" s="155"/>
      <c r="J81" s="83"/>
      <c r="K81" s="83"/>
      <c r="L81" s="83"/>
      <c r="M81" s="83"/>
      <c r="N81" s="84"/>
      <c r="O81" s="85"/>
      <c r="P81" s="86"/>
      <c r="Q81" s="83"/>
      <c r="R81" s="83"/>
      <c r="S81" s="83"/>
      <c r="T81" s="84"/>
      <c r="U81" s="85"/>
      <c r="V81" s="83"/>
      <c r="W81" s="83"/>
      <c r="X81" s="83"/>
      <c r="Y81" s="83"/>
      <c r="Z81" s="84"/>
      <c r="AA81" s="116"/>
      <c r="AB81" s="120"/>
      <c r="AC81" s="87"/>
      <c r="AD81" s="87"/>
      <c r="AE81" s="87"/>
      <c r="AF81" s="88"/>
      <c r="AG81" s="156"/>
      <c r="AH81" s="1"/>
      <c r="AI81" s="54"/>
      <c r="AJ81" s="54"/>
      <c r="AK81" s="54"/>
      <c r="AL81" s="54"/>
      <c r="AM81" s="736"/>
    </row>
    <row r="82" spans="1:39" s="32" customFormat="1" ht="15.75" customHeight="1" thickBot="1">
      <c r="A82" s="89"/>
      <c r="B82" s="90"/>
      <c r="C82" s="105" t="s">
        <v>64</v>
      </c>
      <c r="D82" s="91"/>
      <c r="E82" s="92"/>
      <c r="F82" s="92"/>
      <c r="G82" s="92"/>
      <c r="H82" s="93"/>
      <c r="I82" s="106">
        <f>IF(SUM(I68:I81)=0,"",(SUM(I68:I81)))</f>
      </c>
      <c r="J82" s="107"/>
      <c r="K82" s="107"/>
      <c r="L82" s="107"/>
      <c r="M82" s="107"/>
      <c r="N82" s="108"/>
      <c r="O82" s="106">
        <f>IF(SUM(O68:O81)=0,"",(SUM(O68:O81)))</f>
        <v>7</v>
      </c>
      <c r="P82" s="109"/>
      <c r="Q82" s="107"/>
      <c r="R82" s="107"/>
      <c r="S82" s="107"/>
      <c r="T82" s="108"/>
      <c r="U82" s="106">
        <f>IF(SUM(U68:U81)=0,"",(SUM(U68:U81)))</f>
        <v>5</v>
      </c>
      <c r="V82" s="107"/>
      <c r="W82" s="107"/>
      <c r="X82" s="107"/>
      <c r="Y82" s="107"/>
      <c r="Z82" s="108"/>
      <c r="AA82" s="117">
        <f>IF(SUM(AA68:AA81)=0,"",(SUM(AA68:AA81)))</f>
        <v>17</v>
      </c>
      <c r="AB82" s="121"/>
      <c r="AC82" s="107"/>
      <c r="AD82" s="107"/>
      <c r="AE82" s="107"/>
      <c r="AF82" s="108"/>
      <c r="AG82" s="110">
        <f>IF(SUM(AG68:AG81)=0,"",(SUM(AG68:AG81)))</f>
        <v>29</v>
      </c>
      <c r="AH82" s="1"/>
      <c r="AI82" s="54"/>
      <c r="AJ82" s="54"/>
      <c r="AK82" s="54"/>
      <c r="AL82" s="54"/>
      <c r="AM82" s="54"/>
    </row>
    <row r="83" spans="1:39" s="32" customFormat="1" ht="15.75" customHeight="1" thickTop="1">
      <c r="A83" s="996" t="s">
        <v>49</v>
      </c>
      <c r="B83" s="997"/>
      <c r="C83" s="997"/>
      <c r="D83" s="997"/>
      <c r="E83" s="997"/>
      <c r="F83" s="997"/>
      <c r="G83" s="997"/>
      <c r="H83" s="997"/>
      <c r="I83" s="997"/>
      <c r="J83" s="997"/>
      <c r="K83" s="997"/>
      <c r="L83" s="997"/>
      <c r="M83" s="997"/>
      <c r="N83" s="997"/>
      <c r="O83" s="997"/>
      <c r="P83" s="997"/>
      <c r="Q83" s="997"/>
      <c r="R83" s="997"/>
      <c r="S83" s="997"/>
      <c r="T83" s="997"/>
      <c r="U83" s="997"/>
      <c r="V83" s="997"/>
      <c r="W83" s="997"/>
      <c r="X83" s="997"/>
      <c r="Y83" s="997"/>
      <c r="Z83" s="997"/>
      <c r="AA83" s="997"/>
      <c r="AB83" s="972"/>
      <c r="AC83" s="973"/>
      <c r="AD83" s="973"/>
      <c r="AE83" s="973"/>
      <c r="AF83" s="973"/>
      <c r="AG83" s="974"/>
      <c r="AH83" s="1"/>
      <c r="AI83" s="54"/>
      <c r="AJ83" s="54"/>
      <c r="AK83" s="54"/>
      <c r="AL83" s="54"/>
      <c r="AM83" s="54"/>
    </row>
    <row r="84" spans="1:39" s="32" customFormat="1" ht="15.75" customHeight="1">
      <c r="A84" s="967" t="s">
        <v>521</v>
      </c>
      <c r="B84" s="968"/>
      <c r="C84" s="968"/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  <c r="S84" s="968"/>
      <c r="T84" s="968"/>
      <c r="U84" s="968"/>
      <c r="V84" s="968"/>
      <c r="W84" s="968"/>
      <c r="X84" s="968"/>
      <c r="Y84" s="968"/>
      <c r="Z84" s="968"/>
      <c r="AA84" s="969"/>
      <c r="AB84" s="975"/>
      <c r="AC84" s="976"/>
      <c r="AD84" s="976"/>
      <c r="AE84" s="976"/>
      <c r="AF84" s="976"/>
      <c r="AG84" s="977"/>
      <c r="AH84" s="1"/>
      <c r="AI84" s="54"/>
      <c r="AJ84" s="54"/>
      <c r="AK84" s="54"/>
      <c r="AL84" s="54"/>
      <c r="AM84" s="54"/>
    </row>
    <row r="85" spans="1:39" s="32" customFormat="1" ht="15.75" customHeight="1">
      <c r="A85" s="967" t="s">
        <v>339</v>
      </c>
      <c r="B85" s="968"/>
      <c r="C85" s="968"/>
      <c r="D85" s="968"/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9"/>
      <c r="AB85" s="975"/>
      <c r="AC85" s="976"/>
      <c r="AD85" s="976"/>
      <c r="AE85" s="976"/>
      <c r="AF85" s="976"/>
      <c r="AG85" s="977"/>
      <c r="AH85" s="1"/>
      <c r="AI85" s="54"/>
      <c r="AJ85" s="54"/>
      <c r="AK85" s="54"/>
      <c r="AL85" s="54"/>
      <c r="AM85" s="54"/>
    </row>
    <row r="86" spans="1:39" s="32" customFormat="1" ht="15.75" customHeight="1">
      <c r="A86" s="970"/>
      <c r="B86" s="971"/>
      <c r="C86" s="971"/>
      <c r="D86" s="971"/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  <c r="T86" s="971"/>
      <c r="U86" s="971"/>
      <c r="V86" s="971"/>
      <c r="W86" s="971"/>
      <c r="X86" s="971"/>
      <c r="Y86" s="971"/>
      <c r="Z86" s="971"/>
      <c r="AA86" s="971"/>
      <c r="AB86" s="975"/>
      <c r="AC86" s="976"/>
      <c r="AD86" s="976"/>
      <c r="AE86" s="976"/>
      <c r="AF86" s="976"/>
      <c r="AG86" s="977"/>
      <c r="AH86" s="1"/>
      <c r="AI86" s="54"/>
      <c r="AJ86" s="54"/>
      <c r="AK86" s="54"/>
      <c r="AL86" s="54"/>
      <c r="AM86" s="54"/>
    </row>
    <row r="87" spans="1:39" s="32" customFormat="1" ht="15.75" customHeight="1" thickBot="1">
      <c r="A87" s="981"/>
      <c r="B87" s="982"/>
      <c r="C87" s="982"/>
      <c r="D87" s="982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982"/>
      <c r="Y87" s="982"/>
      <c r="Z87" s="982"/>
      <c r="AA87" s="982"/>
      <c r="AB87" s="978"/>
      <c r="AC87" s="979"/>
      <c r="AD87" s="979"/>
      <c r="AE87" s="979"/>
      <c r="AF87" s="979"/>
      <c r="AG87" s="980"/>
      <c r="AH87" s="131"/>
      <c r="AI87" s="54"/>
      <c r="AJ87" s="54"/>
      <c r="AK87" s="54"/>
      <c r="AL87" s="54"/>
      <c r="AM87" s="54"/>
    </row>
    <row r="88" spans="1:39" s="32" customFormat="1" ht="15.75" customHeight="1" thickTop="1">
      <c r="A88" s="50"/>
      <c r="B88" s="53"/>
      <c r="C88" s="53"/>
      <c r="AI88" s="54"/>
      <c r="AJ88" s="54"/>
      <c r="AK88" s="54"/>
      <c r="AL88" s="54"/>
      <c r="AM88" s="54"/>
    </row>
    <row r="89" spans="1:39" s="32" customFormat="1" ht="15.75" customHeight="1">
      <c r="A89" s="50"/>
      <c r="B89" s="53"/>
      <c r="C89" s="53"/>
      <c r="AI89" s="54"/>
      <c r="AJ89" s="54"/>
      <c r="AK89" s="54"/>
      <c r="AL89" s="54"/>
      <c r="AM89" s="54"/>
    </row>
    <row r="90" spans="1:39" s="32" customFormat="1" ht="15.75" customHeight="1">
      <c r="A90" s="50"/>
      <c r="B90" s="53"/>
      <c r="C90" s="53"/>
      <c r="AI90" s="54"/>
      <c r="AJ90" s="54"/>
      <c r="AK90" s="54"/>
      <c r="AL90" s="54"/>
      <c r="AM90" s="54"/>
    </row>
    <row r="91" spans="1:39" s="32" customFormat="1" ht="15.75" customHeight="1">
      <c r="A91" s="50"/>
      <c r="B91" s="53"/>
      <c r="C91" s="53"/>
      <c r="AI91" s="54"/>
      <c r="AJ91" s="54"/>
      <c r="AK91" s="54"/>
      <c r="AL91" s="54"/>
      <c r="AM91" s="54"/>
    </row>
    <row r="92" spans="1:39" s="32" customFormat="1" ht="15.75" customHeight="1">
      <c r="A92" s="50"/>
      <c r="B92" s="53"/>
      <c r="C92" s="53"/>
      <c r="AI92" s="54"/>
      <c r="AJ92" s="54"/>
      <c r="AK92" s="54"/>
      <c r="AL92" s="54"/>
      <c r="AM92" s="54"/>
    </row>
    <row r="93" spans="1:39" s="32" customFormat="1" ht="15.75" customHeight="1">
      <c r="A93" s="50"/>
      <c r="B93" s="53"/>
      <c r="C93" s="53"/>
      <c r="AI93" s="54"/>
      <c r="AJ93" s="54"/>
      <c r="AK93" s="54"/>
      <c r="AL93" s="54"/>
      <c r="AM93" s="54"/>
    </row>
    <row r="94" spans="1:39" s="32" customFormat="1" ht="15.75" customHeight="1">
      <c r="A94" s="50"/>
      <c r="B94" s="53"/>
      <c r="C94" s="53"/>
      <c r="AI94" s="54"/>
      <c r="AJ94" s="54"/>
      <c r="AK94" s="54"/>
      <c r="AL94" s="54"/>
      <c r="AM94" s="54"/>
    </row>
    <row r="95" spans="1:39" s="32" customFormat="1" ht="15.75" customHeight="1">
      <c r="A95" s="50"/>
      <c r="B95" s="53"/>
      <c r="C95" s="53"/>
      <c r="AI95" s="54"/>
      <c r="AJ95" s="54"/>
      <c r="AK95" s="54"/>
      <c r="AL95" s="54"/>
      <c r="AM95" s="54"/>
    </row>
    <row r="96" spans="1:39" s="32" customFormat="1" ht="15.75" customHeight="1">
      <c r="A96" s="50"/>
      <c r="B96" s="53"/>
      <c r="C96" s="53"/>
      <c r="AI96" s="54"/>
      <c r="AJ96" s="54"/>
      <c r="AK96" s="54"/>
      <c r="AL96" s="54"/>
      <c r="AM96" s="54"/>
    </row>
    <row r="97" spans="1:39" s="32" customFormat="1" ht="15.75" customHeight="1">
      <c r="A97" s="50"/>
      <c r="B97" s="53"/>
      <c r="C97" s="53"/>
      <c r="AI97" s="54"/>
      <c r="AJ97" s="54"/>
      <c r="AK97" s="54"/>
      <c r="AL97" s="54"/>
      <c r="AM97" s="54"/>
    </row>
    <row r="98" spans="1:39" s="32" customFormat="1" ht="15.75" customHeight="1">
      <c r="A98" s="50"/>
      <c r="B98" s="53"/>
      <c r="C98" s="53"/>
      <c r="AI98" s="54"/>
      <c r="AJ98" s="54"/>
      <c r="AK98" s="54"/>
      <c r="AL98" s="54"/>
      <c r="AM98" s="54"/>
    </row>
    <row r="99" spans="1:39" s="32" customFormat="1" ht="15.75" customHeight="1">
      <c r="A99" s="50"/>
      <c r="B99" s="53"/>
      <c r="C99" s="53"/>
      <c r="AI99" s="54"/>
      <c r="AJ99" s="54"/>
      <c r="AK99" s="54"/>
      <c r="AL99" s="54"/>
      <c r="AM99" s="54"/>
    </row>
    <row r="100" spans="1:39" s="32" customFormat="1" ht="15.75" customHeight="1">
      <c r="A100" s="50"/>
      <c r="B100" s="53"/>
      <c r="C100" s="53"/>
      <c r="AI100" s="54"/>
      <c r="AJ100" s="54"/>
      <c r="AK100" s="54"/>
      <c r="AL100" s="54"/>
      <c r="AM100" s="54"/>
    </row>
    <row r="101" spans="1:39" s="32" customFormat="1" ht="15.75" customHeight="1">
      <c r="A101" s="50"/>
      <c r="B101" s="53"/>
      <c r="C101" s="53"/>
      <c r="AI101" s="54"/>
      <c r="AJ101" s="54"/>
      <c r="AK101" s="54"/>
      <c r="AL101" s="54"/>
      <c r="AM101" s="54"/>
    </row>
    <row r="102" spans="1:39" s="32" customFormat="1" ht="15.75" customHeight="1">
      <c r="A102" s="50"/>
      <c r="B102" s="53"/>
      <c r="C102" s="53"/>
      <c r="AI102" s="54"/>
      <c r="AJ102" s="54"/>
      <c r="AK102" s="54"/>
      <c r="AL102" s="54"/>
      <c r="AM102" s="54"/>
    </row>
    <row r="103" spans="1:39" s="32" customFormat="1" ht="15.75" customHeight="1">
      <c r="A103" s="50"/>
      <c r="B103" s="53"/>
      <c r="C103" s="53"/>
      <c r="AI103" s="54"/>
      <c r="AJ103" s="54"/>
      <c r="AK103" s="54"/>
      <c r="AL103" s="54"/>
      <c r="AM103" s="54"/>
    </row>
    <row r="104" spans="1:39" s="32" customFormat="1" ht="15.75" customHeight="1">
      <c r="A104" s="50"/>
      <c r="B104" s="53"/>
      <c r="C104" s="53"/>
      <c r="AI104" s="54"/>
      <c r="AJ104" s="54"/>
      <c r="AK104" s="54"/>
      <c r="AL104" s="54"/>
      <c r="AM104" s="54"/>
    </row>
    <row r="105" spans="1:39" s="32" customFormat="1" ht="15.75" customHeight="1">
      <c r="A105" s="50"/>
      <c r="B105" s="53"/>
      <c r="C105" s="53"/>
      <c r="AI105" s="54"/>
      <c r="AJ105" s="54"/>
      <c r="AK105" s="54"/>
      <c r="AL105" s="54"/>
      <c r="AM105" s="54"/>
    </row>
    <row r="106" spans="1:39" s="32" customFormat="1" ht="15.75" customHeight="1">
      <c r="A106" s="50"/>
      <c r="B106" s="53"/>
      <c r="C106" s="53"/>
      <c r="AI106" s="54"/>
      <c r="AJ106" s="54"/>
      <c r="AK106" s="54"/>
      <c r="AL106" s="54"/>
      <c r="AM106" s="54"/>
    </row>
    <row r="107" spans="1:39" s="32" customFormat="1" ht="15.75" customHeight="1">
      <c r="A107" s="50"/>
      <c r="B107" s="53"/>
      <c r="C107" s="53"/>
      <c r="AI107" s="54"/>
      <c r="AJ107" s="54"/>
      <c r="AK107" s="54"/>
      <c r="AL107" s="54"/>
      <c r="AM107" s="54"/>
    </row>
    <row r="108" spans="1:39" s="32" customFormat="1" ht="15.75" customHeight="1">
      <c r="A108" s="50"/>
      <c r="B108" s="53"/>
      <c r="C108" s="53"/>
      <c r="AI108" s="54"/>
      <c r="AJ108" s="54"/>
      <c r="AK108" s="54"/>
      <c r="AL108" s="54"/>
      <c r="AM108" s="54"/>
    </row>
    <row r="109" spans="1:39" s="32" customFormat="1" ht="15.75" customHeight="1">
      <c r="A109" s="50"/>
      <c r="B109" s="53"/>
      <c r="C109" s="53"/>
      <c r="AI109" s="54"/>
      <c r="AJ109" s="54"/>
      <c r="AK109" s="54"/>
      <c r="AL109" s="54"/>
      <c r="AM109" s="54"/>
    </row>
    <row r="110" spans="1:39" s="32" customFormat="1" ht="15.75" customHeight="1">
      <c r="A110" s="50"/>
      <c r="B110" s="53"/>
      <c r="C110" s="53"/>
      <c r="AI110" s="54"/>
      <c r="AJ110" s="54"/>
      <c r="AK110" s="54"/>
      <c r="AL110" s="54"/>
      <c r="AM110" s="54"/>
    </row>
    <row r="111" spans="1:39" s="32" customFormat="1" ht="15.75" customHeight="1">
      <c r="A111" s="50"/>
      <c r="B111" s="53"/>
      <c r="C111" s="53"/>
      <c r="AI111" s="54"/>
      <c r="AJ111" s="54"/>
      <c r="AK111" s="54"/>
      <c r="AL111" s="54"/>
      <c r="AM111" s="54"/>
    </row>
    <row r="112" spans="1:39" s="32" customFormat="1" ht="15.75" customHeight="1">
      <c r="A112" s="50"/>
      <c r="B112" s="53"/>
      <c r="C112" s="53"/>
      <c r="AI112" s="54"/>
      <c r="AJ112" s="54"/>
      <c r="AK112" s="54"/>
      <c r="AL112" s="54"/>
      <c r="AM112" s="54"/>
    </row>
    <row r="113" spans="1:39" s="32" customFormat="1" ht="15.75" customHeight="1">
      <c r="A113" s="50"/>
      <c r="B113" s="53"/>
      <c r="C113" s="53"/>
      <c r="AI113" s="54"/>
      <c r="AJ113" s="54"/>
      <c r="AK113" s="54"/>
      <c r="AL113" s="54"/>
      <c r="AM113" s="54"/>
    </row>
    <row r="114" spans="1:39" s="32" customFormat="1" ht="15.75" customHeight="1">
      <c r="A114" s="50"/>
      <c r="B114" s="53"/>
      <c r="C114" s="53"/>
      <c r="AI114" s="54"/>
      <c r="AJ114" s="54"/>
      <c r="AK114" s="54"/>
      <c r="AL114" s="54"/>
      <c r="AM114" s="54"/>
    </row>
    <row r="115" spans="1:39" s="32" customFormat="1" ht="15.75" customHeight="1">
      <c r="A115" s="50"/>
      <c r="B115" s="53"/>
      <c r="C115" s="53"/>
      <c r="AI115" s="54"/>
      <c r="AJ115" s="54"/>
      <c r="AK115" s="54"/>
      <c r="AL115" s="54"/>
      <c r="AM115" s="54"/>
    </row>
    <row r="116" spans="1:39" s="32" customFormat="1" ht="15.75" customHeight="1">
      <c r="A116" s="50"/>
      <c r="B116" s="53"/>
      <c r="C116" s="53"/>
      <c r="AI116" s="54"/>
      <c r="AJ116" s="54"/>
      <c r="AK116" s="54"/>
      <c r="AL116" s="54"/>
      <c r="AM116" s="54"/>
    </row>
    <row r="117" spans="1:39" s="32" customFormat="1" ht="15.75" customHeight="1">
      <c r="A117" s="50"/>
      <c r="B117" s="53"/>
      <c r="C117" s="53"/>
      <c r="AI117" s="54"/>
      <c r="AJ117" s="54"/>
      <c r="AK117" s="54"/>
      <c r="AL117" s="54"/>
      <c r="AM117" s="54"/>
    </row>
    <row r="118" spans="1:39" s="32" customFormat="1" ht="15.75" customHeight="1">
      <c r="A118" s="50"/>
      <c r="B118" s="53"/>
      <c r="C118" s="53"/>
      <c r="AI118" s="54"/>
      <c r="AJ118" s="54"/>
      <c r="AK118" s="54"/>
      <c r="AL118" s="54"/>
      <c r="AM118" s="54"/>
    </row>
    <row r="119" spans="1:39" s="32" customFormat="1" ht="15.75" customHeight="1">
      <c r="A119" s="50"/>
      <c r="B119" s="53"/>
      <c r="C119" s="53"/>
      <c r="AI119" s="54"/>
      <c r="AJ119" s="54"/>
      <c r="AK119" s="54"/>
      <c r="AL119" s="54"/>
      <c r="AM119" s="54"/>
    </row>
    <row r="120" spans="1:39" s="32" customFormat="1" ht="15.75" customHeight="1">
      <c r="A120" s="50"/>
      <c r="B120" s="53"/>
      <c r="C120" s="53"/>
      <c r="AI120" s="54"/>
      <c r="AJ120" s="54"/>
      <c r="AK120" s="54"/>
      <c r="AL120" s="54"/>
      <c r="AM120" s="54"/>
    </row>
    <row r="121" spans="1:39" s="32" customFormat="1" ht="15.75" customHeight="1">
      <c r="A121" s="50"/>
      <c r="B121" s="53"/>
      <c r="C121" s="53"/>
      <c r="AI121" s="54"/>
      <c r="AJ121" s="54"/>
      <c r="AK121" s="54"/>
      <c r="AL121" s="54"/>
      <c r="AM121" s="54"/>
    </row>
    <row r="122" spans="1:39" s="32" customFormat="1" ht="15.75" customHeight="1">
      <c r="A122" s="50"/>
      <c r="B122" s="53"/>
      <c r="C122" s="53"/>
      <c r="AI122" s="54"/>
      <c r="AJ122" s="54"/>
      <c r="AK122" s="54"/>
      <c r="AL122" s="54"/>
      <c r="AM122" s="54"/>
    </row>
    <row r="123" spans="1:39" s="32" customFormat="1" ht="15.75" customHeight="1">
      <c r="A123" s="50"/>
      <c r="B123" s="53"/>
      <c r="C123" s="53"/>
      <c r="AI123" s="54"/>
      <c r="AJ123" s="54"/>
      <c r="AK123" s="54"/>
      <c r="AL123" s="54"/>
      <c r="AM123" s="54"/>
    </row>
    <row r="124" spans="1:39" s="32" customFormat="1" ht="15.75" customHeight="1">
      <c r="A124" s="50"/>
      <c r="B124" s="53"/>
      <c r="C124" s="53"/>
      <c r="AI124" s="54"/>
      <c r="AJ124" s="54"/>
      <c r="AK124" s="54"/>
      <c r="AL124" s="54"/>
      <c r="AM124" s="54"/>
    </row>
    <row r="125" spans="1:39" s="32" customFormat="1" ht="15.75" customHeight="1">
      <c r="A125" s="50"/>
      <c r="B125" s="53"/>
      <c r="C125" s="53"/>
      <c r="AI125" s="54"/>
      <c r="AJ125" s="54"/>
      <c r="AK125" s="54"/>
      <c r="AL125" s="54"/>
      <c r="AM125" s="54"/>
    </row>
    <row r="126" spans="1:39" s="32" customFormat="1" ht="15.75" customHeight="1">
      <c r="A126" s="50"/>
      <c r="B126" s="53"/>
      <c r="C126" s="53"/>
      <c r="AI126" s="54"/>
      <c r="AJ126" s="54"/>
      <c r="AK126" s="54"/>
      <c r="AL126" s="54"/>
      <c r="AM126" s="54"/>
    </row>
    <row r="127" spans="1:39" s="32" customFormat="1" ht="15.75" customHeight="1">
      <c r="A127" s="50"/>
      <c r="B127" s="53"/>
      <c r="C127" s="53"/>
      <c r="AI127" s="54"/>
      <c r="AJ127" s="54"/>
      <c r="AK127" s="54"/>
      <c r="AL127" s="54"/>
      <c r="AM127" s="54"/>
    </row>
    <row r="128" spans="1:39" s="32" customFormat="1" ht="15.75" customHeight="1">
      <c r="A128" s="50"/>
      <c r="B128" s="53"/>
      <c r="C128" s="53"/>
      <c r="AI128" s="54"/>
      <c r="AJ128" s="54"/>
      <c r="AK128" s="54"/>
      <c r="AL128" s="54"/>
      <c r="AM128" s="54"/>
    </row>
    <row r="129" spans="1:39" s="32" customFormat="1" ht="15.75" customHeight="1">
      <c r="A129" s="50"/>
      <c r="B129" s="53"/>
      <c r="C129" s="53"/>
      <c r="AI129" s="54"/>
      <c r="AJ129" s="54"/>
      <c r="AK129" s="54"/>
      <c r="AL129" s="54"/>
      <c r="AM129" s="54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4"/>
      <c r="C151" s="54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" ht="15.75" customHeight="1">
      <c r="A160" s="55"/>
      <c r="B160" s="20"/>
      <c r="C160" s="20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</sheetData>
  <sheetProtection selectLockedCells="1"/>
  <mergeCells count="50">
    <mergeCell ref="D20:AG20"/>
    <mergeCell ref="A6:A9"/>
    <mergeCell ref="D36:AG36"/>
    <mergeCell ref="D49:AG49"/>
    <mergeCell ref="B6:B9"/>
    <mergeCell ref="Z8:Z9"/>
    <mergeCell ref="O8:O9"/>
    <mergeCell ref="D7:I7"/>
    <mergeCell ref="D8:E8"/>
    <mergeCell ref="F8:G8"/>
    <mergeCell ref="H8:H9"/>
    <mergeCell ref="A3:AG3"/>
    <mergeCell ref="A4:AG4"/>
    <mergeCell ref="AA8:AA9"/>
    <mergeCell ref="D6:AA6"/>
    <mergeCell ref="J8:K8"/>
    <mergeCell ref="L8:M8"/>
    <mergeCell ref="V7:AA7"/>
    <mergeCell ref="V8:W8"/>
    <mergeCell ref="C6:C9"/>
    <mergeCell ref="J7:O7"/>
    <mergeCell ref="N8:N9"/>
    <mergeCell ref="I8:I9"/>
    <mergeCell ref="AF8:AF9"/>
    <mergeCell ref="P7:U7"/>
    <mergeCell ref="P8:Q8"/>
    <mergeCell ref="R8:S8"/>
    <mergeCell ref="T8:T9"/>
    <mergeCell ref="U8:U9"/>
    <mergeCell ref="X8:Y8"/>
    <mergeCell ref="A67:AA67"/>
    <mergeCell ref="A1:AG1"/>
    <mergeCell ref="A2:AG2"/>
    <mergeCell ref="A83:AA83"/>
    <mergeCell ref="AG8:AG9"/>
    <mergeCell ref="AB6:AG6"/>
    <mergeCell ref="AB7:AG7"/>
    <mergeCell ref="AB8:AC8"/>
    <mergeCell ref="AD8:AE8"/>
    <mergeCell ref="A5:AG5"/>
    <mergeCell ref="D57:AG57"/>
    <mergeCell ref="D11:AG12"/>
    <mergeCell ref="A85:AA85"/>
    <mergeCell ref="A86:AA86"/>
    <mergeCell ref="AB83:AG87"/>
    <mergeCell ref="A87:AA87"/>
    <mergeCell ref="A64:AG64"/>
    <mergeCell ref="A66:AG66"/>
    <mergeCell ref="AB65:AG65"/>
    <mergeCell ref="A84:AA84"/>
  </mergeCells>
  <printOptions/>
  <pageMargins left="1.44" right="0.75" top="1" bottom="1" header="0.5" footer="0.5"/>
  <pageSetup horizontalDpi="600" verticalDpi="600" orientation="portrait" paperSize="9" scale="33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B258"/>
  <sheetViews>
    <sheetView zoomScale="75" zoomScaleNormal="75" zoomScaleSheetLayoutView="75" zoomScalePageLayoutView="0" workbookViewId="0" topLeftCell="A1">
      <pane ySplit="9" topLeftCell="A16" activePane="bottomLeft" state="frozen"/>
      <selection pane="topLeft" activeCell="A1" sqref="A1"/>
      <selection pane="bottomLeft" activeCell="C34" sqref="C34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6.1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7.33203125" style="1" customWidth="1"/>
    <col min="22" max="22" width="4.66015625" style="1" customWidth="1"/>
    <col min="23" max="23" width="6.66015625" style="1" customWidth="1"/>
    <col min="24" max="24" width="4.66015625" style="1" customWidth="1"/>
    <col min="25" max="25" width="5.66015625" style="1" customWidth="1"/>
    <col min="26" max="26" width="6" style="1" customWidth="1"/>
    <col min="27" max="27" width="8.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885" t="s">
        <v>0</v>
      </c>
      <c r="B1" s="885"/>
      <c r="C1" s="885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886" t="s">
        <v>162</v>
      </c>
      <c r="B2" s="886"/>
      <c r="C2" s="886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12" t="s">
        <v>471</v>
      </c>
      <c r="B3" s="101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14" t="s">
        <v>1</v>
      </c>
      <c r="B4" s="1014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893" t="s">
        <v>2</v>
      </c>
      <c r="B5" s="893"/>
      <c r="C5" s="893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26" t="s">
        <v>3</v>
      </c>
      <c r="B6" s="1034" t="s">
        <v>4</v>
      </c>
      <c r="C6" s="1020" t="s">
        <v>5</v>
      </c>
      <c r="D6" s="1017" t="s">
        <v>6</v>
      </c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9"/>
      <c r="AB6" s="999" t="s">
        <v>69</v>
      </c>
      <c r="AC6" s="999"/>
      <c r="AD6" s="999"/>
      <c r="AE6" s="999"/>
      <c r="AF6" s="999"/>
      <c r="AG6" s="1000"/>
    </row>
    <row r="7" spans="1:33" ht="15.75" customHeight="1">
      <c r="A7" s="1027"/>
      <c r="B7" s="1035"/>
      <c r="C7" s="1021"/>
      <c r="D7" s="1008" t="s">
        <v>11</v>
      </c>
      <c r="E7" s="1002"/>
      <c r="F7" s="1002"/>
      <c r="G7" s="1002"/>
      <c r="H7" s="1002"/>
      <c r="I7" s="1009"/>
      <c r="J7" s="1008" t="s">
        <v>50</v>
      </c>
      <c r="K7" s="1002"/>
      <c r="L7" s="1002"/>
      <c r="M7" s="1002"/>
      <c r="N7" s="1002"/>
      <c r="O7" s="1009"/>
      <c r="P7" s="1008" t="s">
        <v>51</v>
      </c>
      <c r="Q7" s="1002"/>
      <c r="R7" s="1002"/>
      <c r="S7" s="1002"/>
      <c r="T7" s="1002"/>
      <c r="U7" s="1009"/>
      <c r="V7" s="1008" t="s">
        <v>52</v>
      </c>
      <c r="W7" s="1002"/>
      <c r="X7" s="1002"/>
      <c r="Y7" s="1002"/>
      <c r="Z7" s="1002"/>
      <c r="AA7" s="1009"/>
      <c r="AB7" s="1001" t="s">
        <v>53</v>
      </c>
      <c r="AC7" s="1002"/>
      <c r="AD7" s="1002"/>
      <c r="AE7" s="1002"/>
      <c r="AF7" s="1002"/>
      <c r="AG7" s="1003"/>
    </row>
    <row r="8" spans="1:33" ht="15.75" customHeight="1" thickBot="1">
      <c r="A8" s="1027"/>
      <c r="B8" s="1035"/>
      <c r="C8" s="1021"/>
      <c r="D8" s="1005" t="s">
        <v>12</v>
      </c>
      <c r="E8" s="1005"/>
      <c r="F8" s="1006" t="s">
        <v>13</v>
      </c>
      <c r="G8" s="1006"/>
      <c r="H8" s="1010" t="s">
        <v>14</v>
      </c>
      <c r="I8" s="1011" t="s">
        <v>75</v>
      </c>
      <c r="J8" s="1005" t="s">
        <v>12</v>
      </c>
      <c r="K8" s="1005"/>
      <c r="L8" s="1006" t="s">
        <v>13</v>
      </c>
      <c r="M8" s="1006"/>
      <c r="N8" s="1010" t="s">
        <v>14</v>
      </c>
      <c r="O8" s="1011" t="s">
        <v>75</v>
      </c>
      <c r="P8" s="1005" t="s">
        <v>12</v>
      </c>
      <c r="Q8" s="1005"/>
      <c r="R8" s="1006" t="s">
        <v>13</v>
      </c>
      <c r="S8" s="1006"/>
      <c r="T8" s="1010" t="s">
        <v>14</v>
      </c>
      <c r="U8" s="1011" t="s">
        <v>75</v>
      </c>
      <c r="V8" s="1005" t="s">
        <v>12</v>
      </c>
      <c r="W8" s="1005"/>
      <c r="X8" s="1006" t="s">
        <v>13</v>
      </c>
      <c r="Y8" s="1006"/>
      <c r="Z8" s="1010" t="s">
        <v>14</v>
      </c>
      <c r="AA8" s="1016" t="s">
        <v>75</v>
      </c>
      <c r="AB8" s="1004" t="s">
        <v>12</v>
      </c>
      <c r="AC8" s="1005"/>
      <c r="AD8" s="1006" t="s">
        <v>13</v>
      </c>
      <c r="AE8" s="1006"/>
      <c r="AF8" s="1010" t="s">
        <v>14</v>
      </c>
      <c r="AG8" s="998" t="s">
        <v>72</v>
      </c>
    </row>
    <row r="9" spans="1:33" ht="79.5" customHeight="1" thickBot="1">
      <c r="A9" s="1028"/>
      <c r="B9" s="1036"/>
      <c r="C9" s="1022"/>
      <c r="D9" s="3" t="s">
        <v>70</v>
      </c>
      <c r="E9" s="2" t="s">
        <v>71</v>
      </c>
      <c r="F9" s="4" t="s">
        <v>70</v>
      </c>
      <c r="G9" s="2" t="s">
        <v>71</v>
      </c>
      <c r="H9" s="1010"/>
      <c r="I9" s="1011"/>
      <c r="J9" s="3" t="s">
        <v>70</v>
      </c>
      <c r="K9" s="2" t="s">
        <v>71</v>
      </c>
      <c r="L9" s="4" t="s">
        <v>70</v>
      </c>
      <c r="M9" s="2" t="s">
        <v>71</v>
      </c>
      <c r="N9" s="1010"/>
      <c r="O9" s="1011"/>
      <c r="P9" s="3" t="s">
        <v>70</v>
      </c>
      <c r="Q9" s="2" t="s">
        <v>71</v>
      </c>
      <c r="R9" s="4" t="s">
        <v>70</v>
      </c>
      <c r="S9" s="2" t="s">
        <v>71</v>
      </c>
      <c r="T9" s="1010"/>
      <c r="U9" s="1011"/>
      <c r="V9" s="3" t="s">
        <v>70</v>
      </c>
      <c r="W9" s="2" t="s">
        <v>71</v>
      </c>
      <c r="X9" s="4" t="s">
        <v>70</v>
      </c>
      <c r="Y9" s="2" t="s">
        <v>71</v>
      </c>
      <c r="Z9" s="1010"/>
      <c r="AA9" s="1016"/>
      <c r="AB9" s="114" t="s">
        <v>70</v>
      </c>
      <c r="AC9" s="2" t="s">
        <v>71</v>
      </c>
      <c r="AD9" s="4" t="s">
        <v>70</v>
      </c>
      <c r="AE9" s="2" t="s">
        <v>71</v>
      </c>
      <c r="AF9" s="1010"/>
      <c r="AG9" s="998"/>
    </row>
    <row r="10" spans="1:33" ht="21.75" customHeight="1" thickBot="1">
      <c r="A10" s="58"/>
      <c r="B10" s="59"/>
      <c r="C10" s="126" t="s">
        <v>66</v>
      </c>
      <c r="D10" s="141"/>
      <c r="E10" s="142"/>
      <c r="F10" s="142"/>
      <c r="G10" s="142"/>
      <c r="H10" s="142"/>
      <c r="I10" s="14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4"/>
      <c r="AC10" s="142"/>
      <c r="AD10" s="142"/>
      <c r="AE10" s="142"/>
      <c r="AF10" s="142"/>
      <c r="AG10" s="145"/>
    </row>
    <row r="11" spans="1:33" ht="15.75" customHeight="1">
      <c r="A11" s="422" t="s">
        <v>54</v>
      </c>
      <c r="B11" s="360"/>
      <c r="C11" s="61" t="s">
        <v>55</v>
      </c>
      <c r="D11" s="961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</row>
    <row r="12" spans="1:33" ht="15.75" customHeight="1">
      <c r="A12" s="352"/>
      <c r="B12" s="360"/>
      <c r="C12" s="336" t="s">
        <v>164</v>
      </c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</row>
    <row r="13" spans="1:33" ht="15.75" customHeight="1">
      <c r="A13" s="613" t="s">
        <v>152</v>
      </c>
      <c r="B13" s="371" t="s">
        <v>26</v>
      </c>
      <c r="C13" s="370" t="s">
        <v>374</v>
      </c>
      <c r="D13" s="9"/>
      <c r="E13" s="127"/>
      <c r="F13" s="10"/>
      <c r="G13" s="127"/>
      <c r="H13" s="10"/>
      <c r="I13" s="11"/>
      <c r="J13" s="432">
        <v>3</v>
      </c>
      <c r="K13" s="317">
        <v>45</v>
      </c>
      <c r="L13" s="94">
        <v>1</v>
      </c>
      <c r="M13" s="317">
        <v>15</v>
      </c>
      <c r="N13" s="94">
        <v>6</v>
      </c>
      <c r="O13" s="25" t="s">
        <v>24</v>
      </c>
      <c r="P13" s="9"/>
      <c r="Q13" s="127"/>
      <c r="R13" s="10"/>
      <c r="S13" s="127"/>
      <c r="T13" s="10"/>
      <c r="U13" s="11" t="s">
        <v>540</v>
      </c>
      <c r="V13" s="9"/>
      <c r="W13" s="127"/>
      <c r="X13" s="10"/>
      <c r="Y13" s="127"/>
      <c r="Z13" s="10"/>
      <c r="AA13" s="62"/>
      <c r="AB13" s="157">
        <f>SUM(D13,J13,P13,V13)</f>
        <v>3</v>
      </c>
      <c r="AC13" s="127">
        <f>SUM(E13,K13,Q13,W13)</f>
        <v>45</v>
      </c>
      <c r="AD13" s="313">
        <f>SUM(F13,L13,R13,X13)</f>
        <v>1</v>
      </c>
      <c r="AE13" s="127">
        <f aca="true" t="shared" si="0" ref="AE13:AF17">SUM(A13,G13,M13,S13,Y13)</f>
        <v>15</v>
      </c>
      <c r="AF13" s="313">
        <f>SUM(B13,H13,N13,T13,Z13)</f>
        <v>6</v>
      </c>
      <c r="AG13" s="128">
        <f aca="true" t="shared" si="1" ref="AG13:AG19">SUM(AB13,AD13)</f>
        <v>4</v>
      </c>
    </row>
    <row r="14" spans="1:33" ht="15.75" customHeight="1">
      <c r="A14" s="613" t="s">
        <v>153</v>
      </c>
      <c r="B14" s="371" t="s">
        <v>26</v>
      </c>
      <c r="C14" s="370" t="s">
        <v>375</v>
      </c>
      <c r="D14" s="9"/>
      <c r="E14" s="127"/>
      <c r="F14" s="10"/>
      <c r="G14" s="127"/>
      <c r="H14" s="10"/>
      <c r="I14" s="11"/>
      <c r="J14" s="432">
        <v>2</v>
      </c>
      <c r="K14" s="317">
        <v>30</v>
      </c>
      <c r="L14" s="94">
        <v>3</v>
      </c>
      <c r="M14" s="317">
        <v>45</v>
      </c>
      <c r="N14" s="94">
        <v>8</v>
      </c>
      <c r="O14" s="25" t="s">
        <v>24</v>
      </c>
      <c r="P14" s="9"/>
      <c r="Q14" s="127"/>
      <c r="R14" s="10"/>
      <c r="S14" s="127"/>
      <c r="T14" s="10"/>
      <c r="U14" s="11" t="s">
        <v>540</v>
      </c>
      <c r="V14" s="9"/>
      <c r="W14" s="127"/>
      <c r="X14" s="10"/>
      <c r="Y14" s="127"/>
      <c r="Z14" s="10"/>
      <c r="AA14" s="62"/>
      <c r="AB14" s="157">
        <f aca="true" t="shared" si="2" ref="AB14:AD17">SUM(D14,J14,P14,V14)</f>
        <v>2</v>
      </c>
      <c r="AC14" s="127">
        <f t="shared" si="2"/>
        <v>30</v>
      </c>
      <c r="AD14" s="313">
        <f t="shared" si="2"/>
        <v>3</v>
      </c>
      <c r="AE14" s="127">
        <f t="shared" si="0"/>
        <v>45</v>
      </c>
      <c r="AF14" s="313">
        <f t="shared" si="0"/>
        <v>8</v>
      </c>
      <c r="AG14" s="128">
        <f t="shared" si="1"/>
        <v>5</v>
      </c>
    </row>
    <row r="15" spans="1:33" ht="15.75" customHeight="1">
      <c r="A15" s="613" t="s">
        <v>154</v>
      </c>
      <c r="B15" s="371" t="s">
        <v>26</v>
      </c>
      <c r="C15" s="370" t="s">
        <v>376</v>
      </c>
      <c r="D15" s="9"/>
      <c r="E15" s="127"/>
      <c r="F15" s="10"/>
      <c r="G15" s="127"/>
      <c r="H15" s="10"/>
      <c r="I15" s="11"/>
      <c r="J15" s="432">
        <v>3</v>
      </c>
      <c r="K15" s="317">
        <v>45</v>
      </c>
      <c r="L15" s="94"/>
      <c r="M15" s="317">
        <f>IF(L15*15=0,"",L15*15)</f>
      </c>
      <c r="N15" s="94">
        <v>4</v>
      </c>
      <c r="O15" s="25" t="s">
        <v>24</v>
      </c>
      <c r="P15" s="9"/>
      <c r="Q15" s="127"/>
      <c r="R15" s="10"/>
      <c r="S15" s="127"/>
      <c r="T15" s="10"/>
      <c r="U15" s="11" t="s">
        <v>540</v>
      </c>
      <c r="V15" s="9"/>
      <c r="W15" s="127"/>
      <c r="X15" s="10"/>
      <c r="Y15" s="127"/>
      <c r="Z15" s="10"/>
      <c r="AA15" s="62"/>
      <c r="AB15" s="157">
        <f t="shared" si="2"/>
        <v>3</v>
      </c>
      <c r="AC15" s="127">
        <f t="shared" si="2"/>
        <v>45</v>
      </c>
      <c r="AD15" s="313">
        <f t="shared" si="2"/>
        <v>0</v>
      </c>
      <c r="AE15" s="127">
        <f t="shared" si="0"/>
        <v>0</v>
      </c>
      <c r="AF15" s="313">
        <f t="shared" si="0"/>
        <v>4</v>
      </c>
      <c r="AG15" s="128">
        <f t="shared" si="1"/>
        <v>3</v>
      </c>
    </row>
    <row r="16" spans="1:33" ht="15.75" customHeight="1">
      <c r="A16" s="613" t="s">
        <v>155</v>
      </c>
      <c r="B16" s="371" t="s">
        <v>26</v>
      </c>
      <c r="C16" s="370" t="s">
        <v>377</v>
      </c>
      <c r="D16" s="9"/>
      <c r="E16" s="127"/>
      <c r="F16" s="10"/>
      <c r="G16" s="127"/>
      <c r="H16" s="10"/>
      <c r="I16" s="11"/>
      <c r="J16" s="432">
        <v>1</v>
      </c>
      <c r="K16" s="317">
        <v>15</v>
      </c>
      <c r="L16" s="94">
        <v>3</v>
      </c>
      <c r="M16" s="317">
        <v>45</v>
      </c>
      <c r="N16" s="94">
        <v>6</v>
      </c>
      <c r="O16" s="25" t="s">
        <v>24</v>
      </c>
      <c r="P16" s="9"/>
      <c r="Q16" s="127"/>
      <c r="R16" s="10"/>
      <c r="S16" s="127"/>
      <c r="T16" s="10"/>
      <c r="U16" s="11" t="s">
        <v>540</v>
      </c>
      <c r="V16" s="9"/>
      <c r="W16" s="127"/>
      <c r="X16" s="10"/>
      <c r="Y16" s="127"/>
      <c r="Z16" s="10"/>
      <c r="AA16" s="62"/>
      <c r="AB16" s="157">
        <f t="shared" si="2"/>
        <v>1</v>
      </c>
      <c r="AC16" s="127">
        <f t="shared" si="2"/>
        <v>15</v>
      </c>
      <c r="AD16" s="313">
        <f t="shared" si="2"/>
        <v>3</v>
      </c>
      <c r="AE16" s="127">
        <f t="shared" si="0"/>
        <v>45</v>
      </c>
      <c r="AF16" s="313">
        <f t="shared" si="0"/>
        <v>6</v>
      </c>
      <c r="AG16" s="128">
        <f t="shared" si="1"/>
        <v>4</v>
      </c>
    </row>
    <row r="17" spans="1:33" ht="15.75" customHeight="1">
      <c r="A17" s="181" t="s">
        <v>17</v>
      </c>
      <c r="B17" s="371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644">
        <v>1</v>
      </c>
      <c r="K17" s="597">
        <v>15</v>
      </c>
      <c r="L17" s="598">
        <v>1</v>
      </c>
      <c r="M17" s="597">
        <v>15</v>
      </c>
      <c r="N17" s="598">
        <v>3</v>
      </c>
      <c r="O17" s="600"/>
      <c r="P17" s="610"/>
      <c r="Q17" s="603"/>
      <c r="R17" s="610"/>
      <c r="S17" s="610"/>
      <c r="T17" s="610"/>
      <c r="U17" s="633"/>
      <c r="V17" s="9"/>
      <c r="W17" s="127"/>
      <c r="X17" s="10"/>
      <c r="Y17" s="127"/>
      <c r="Z17" s="10"/>
      <c r="AA17" s="62"/>
      <c r="AB17" s="157">
        <f t="shared" si="2"/>
        <v>1</v>
      </c>
      <c r="AC17" s="127">
        <f>SUM(E17,K17,Q17,W17)</f>
        <v>15</v>
      </c>
      <c r="AD17" s="313">
        <f>SUM(F17,L17,R17,X17)</f>
        <v>1</v>
      </c>
      <c r="AE17" s="127">
        <f t="shared" si="0"/>
        <v>15</v>
      </c>
      <c r="AF17" s="313">
        <f>SUM(B17,H17,N17,T17,Z17)</f>
        <v>3</v>
      </c>
      <c r="AG17" s="128">
        <f t="shared" si="1"/>
        <v>2</v>
      </c>
    </row>
    <row r="18" spans="1:33" ht="15.75" customHeight="1" thickBot="1">
      <c r="A18" s="647" t="s">
        <v>468</v>
      </c>
      <c r="B18" s="371" t="s">
        <v>26</v>
      </c>
      <c r="C18" s="370" t="s">
        <v>204</v>
      </c>
      <c r="D18" s="9"/>
      <c r="E18" s="127"/>
      <c r="F18" s="10"/>
      <c r="G18" s="127"/>
      <c r="H18" s="10"/>
      <c r="I18" s="11"/>
      <c r="J18" s="644">
        <v>0</v>
      </c>
      <c r="K18" s="597">
        <v>0</v>
      </c>
      <c r="L18" s="598">
        <v>2</v>
      </c>
      <c r="M18" s="597">
        <v>30</v>
      </c>
      <c r="N18" s="598">
        <v>3</v>
      </c>
      <c r="O18" s="600" t="s">
        <v>20</v>
      </c>
      <c r="P18" s="9"/>
      <c r="Q18" s="127"/>
      <c r="R18" s="10"/>
      <c r="S18" s="127"/>
      <c r="T18" s="10"/>
      <c r="U18" s="11"/>
      <c r="V18" s="9"/>
      <c r="W18" s="127"/>
      <c r="X18" s="10"/>
      <c r="Y18" s="127"/>
      <c r="Z18" s="10"/>
      <c r="AA18" s="62"/>
      <c r="AB18" s="157">
        <f>SUM(D18,J18,P18,V18)</f>
        <v>0</v>
      </c>
      <c r="AC18" s="127">
        <f>SUM(E18,K18,Q18,W18)</f>
        <v>0</v>
      </c>
      <c r="AD18" s="313">
        <f>SUM(F18,L18,R18,X18)</f>
        <v>2</v>
      </c>
      <c r="AE18" s="127">
        <f>SUM(A18,G18,M18,S18,Y18)</f>
        <v>30</v>
      </c>
      <c r="AF18" s="313">
        <f>SUM(B18,H18,N18,T18,Z18)</f>
        <v>3</v>
      </c>
      <c r="AG18" s="128">
        <f t="shared" si="1"/>
        <v>2</v>
      </c>
    </row>
    <row r="19" spans="1:33" ht="17.25" thickBot="1">
      <c r="A19" s="626"/>
      <c r="B19" s="361"/>
      <c r="C19" s="337" t="s">
        <v>272</v>
      </c>
      <c r="D19" s="315">
        <f>SUM(D12:D18)</f>
        <v>0</v>
      </c>
      <c r="E19" s="787">
        <f>SUM(E12:E18)</f>
        <v>0</v>
      </c>
      <c r="F19" s="787">
        <f>SUM(F12:F18)</f>
        <v>0</v>
      </c>
      <c r="G19" s="787">
        <f>SUM(G12:G18)</f>
        <v>0</v>
      </c>
      <c r="H19" s="788">
        <f>SUM(H12:H18)</f>
        <v>0</v>
      </c>
      <c r="I19" s="790">
        <f>SUM(D19,F19)</f>
        <v>0</v>
      </c>
      <c r="J19" s="789">
        <f>SUM(J12:J18)</f>
        <v>10</v>
      </c>
      <c r="K19" s="787">
        <f>SUM(K12:K18)</f>
        <v>150</v>
      </c>
      <c r="L19" s="787">
        <f>SUM(L12:L18)</f>
        <v>10</v>
      </c>
      <c r="M19" s="787">
        <f>SUM(M12:M18)</f>
        <v>150</v>
      </c>
      <c r="N19" s="788">
        <f>SUM(N13:N18)</f>
        <v>30</v>
      </c>
      <c r="O19" s="790">
        <f>SUM(J19,L19)</f>
        <v>20</v>
      </c>
      <c r="P19" s="789">
        <f aca="true" t="shared" si="3" ref="P19:Z19">SUM(P12:P18)</f>
        <v>0</v>
      </c>
      <c r="Q19" s="789">
        <f t="shared" si="3"/>
        <v>0</v>
      </c>
      <c r="R19" s="787">
        <f t="shared" si="3"/>
        <v>0</v>
      </c>
      <c r="S19" s="787">
        <f t="shared" si="3"/>
        <v>0</v>
      </c>
      <c r="T19" s="787">
        <f t="shared" si="3"/>
        <v>0</v>
      </c>
      <c r="U19" s="788">
        <f t="shared" si="3"/>
        <v>0</v>
      </c>
      <c r="V19" s="789">
        <f t="shared" si="3"/>
        <v>0</v>
      </c>
      <c r="W19" s="789">
        <f t="shared" si="3"/>
        <v>0</v>
      </c>
      <c r="X19" s="787">
        <f t="shared" si="3"/>
        <v>0</v>
      </c>
      <c r="Y19" s="787">
        <f t="shared" si="3"/>
        <v>0</v>
      </c>
      <c r="Z19" s="788">
        <f t="shared" si="3"/>
        <v>0</v>
      </c>
      <c r="AA19" s="790">
        <f>SUM(V19,X19)</f>
        <v>0</v>
      </c>
      <c r="AB19" s="789">
        <f>SUM(AB12:AB18)</f>
        <v>10</v>
      </c>
      <c r="AC19" s="787">
        <f>SUM(AC12:AC18)</f>
        <v>150</v>
      </c>
      <c r="AD19" s="787">
        <f>SUM(AD12:AD18)</f>
        <v>10</v>
      </c>
      <c r="AE19" s="787">
        <f>SUM(AE12:AE18)</f>
        <v>150</v>
      </c>
      <c r="AF19" s="788">
        <f>SUM(AF12:AF18)</f>
        <v>30</v>
      </c>
      <c r="AG19" s="790">
        <f t="shared" si="1"/>
        <v>20</v>
      </c>
    </row>
    <row r="20" spans="1:33" ht="17.25">
      <c r="A20" s="614" t="s">
        <v>9</v>
      </c>
      <c r="B20" s="362"/>
      <c r="C20" s="61" t="s">
        <v>56</v>
      </c>
      <c r="D20" s="1023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5"/>
    </row>
    <row r="21" spans="1:33" ht="15.75">
      <c r="A21" s="623" t="s">
        <v>378</v>
      </c>
      <c r="B21" s="371" t="s">
        <v>26</v>
      </c>
      <c r="C21" s="664" t="s">
        <v>129</v>
      </c>
      <c r="D21" s="665"/>
      <c r="E21" s="629"/>
      <c r="F21" s="630"/>
      <c r="G21" s="629"/>
      <c r="H21" s="666"/>
      <c r="I21" s="632"/>
      <c r="J21" s="665"/>
      <c r="K21" s="629"/>
      <c r="L21" s="666"/>
      <c r="M21" s="629"/>
      <c r="N21" s="666"/>
      <c r="O21" s="632"/>
      <c r="P21" s="665">
        <v>3</v>
      </c>
      <c r="Q21" s="629">
        <v>45</v>
      </c>
      <c r="R21" s="666">
        <v>1</v>
      </c>
      <c r="S21" s="629">
        <v>15</v>
      </c>
      <c r="T21" s="666">
        <v>6</v>
      </c>
      <c r="U21" s="737" t="s">
        <v>542</v>
      </c>
      <c r="V21" s="665"/>
      <c r="W21" s="629"/>
      <c r="X21" s="666"/>
      <c r="Y21" s="629"/>
      <c r="Z21" s="666"/>
      <c r="AA21" s="762" t="s">
        <v>541</v>
      </c>
      <c r="AB21" s="668">
        <f>SUM(D21,J21,P21,V21)</f>
        <v>3</v>
      </c>
      <c r="AC21" s="629">
        <f>SUM(E21,K21,Q21,W21)</f>
        <v>45</v>
      </c>
      <c r="AD21" s="669">
        <f>SUM(F21,L21,R21,X21)</f>
        <v>1</v>
      </c>
      <c r="AE21" s="629">
        <f aca="true" t="shared" si="4" ref="AE21:AE26">SUM(A17,G21,M21,S21,Y21)</f>
        <v>15</v>
      </c>
      <c r="AF21" s="669">
        <f>SUM(B21,H21,N21,T21,Z21)</f>
        <v>6</v>
      </c>
      <c r="AG21" s="670">
        <f aca="true" t="shared" si="5" ref="AG21:AG34">SUM(AB21,AD21)</f>
        <v>4</v>
      </c>
    </row>
    <row r="22" spans="1:33" ht="15.75" customHeight="1">
      <c r="A22" s="623" t="s">
        <v>490</v>
      </c>
      <c r="B22" s="371" t="s">
        <v>26</v>
      </c>
      <c r="C22" s="664" t="s">
        <v>130</v>
      </c>
      <c r="D22" s="665"/>
      <c r="E22" s="629"/>
      <c r="F22" s="630"/>
      <c r="G22" s="629"/>
      <c r="H22" s="666"/>
      <c r="I22" s="632"/>
      <c r="J22" s="665"/>
      <c r="K22" s="629"/>
      <c r="L22" s="666"/>
      <c r="M22" s="629"/>
      <c r="N22" s="666"/>
      <c r="O22" s="632"/>
      <c r="P22" s="665">
        <v>1</v>
      </c>
      <c r="Q22" s="629">
        <v>15</v>
      </c>
      <c r="R22" s="666">
        <v>2</v>
      </c>
      <c r="S22" s="629">
        <v>30</v>
      </c>
      <c r="T22" s="666">
        <v>4</v>
      </c>
      <c r="U22" s="737" t="s">
        <v>18</v>
      </c>
      <c r="V22" s="665"/>
      <c r="W22" s="629"/>
      <c r="X22" s="666"/>
      <c r="Y22" s="629"/>
      <c r="Z22" s="666"/>
      <c r="AA22" s="762" t="s">
        <v>541</v>
      </c>
      <c r="AB22" s="668">
        <f aca="true" t="shared" si="6" ref="AB22:AD34">SUM(D22,J22,P22,V22)</f>
        <v>1</v>
      </c>
      <c r="AC22" s="629">
        <f t="shared" si="6"/>
        <v>15</v>
      </c>
      <c r="AD22" s="669">
        <f t="shared" si="6"/>
        <v>2</v>
      </c>
      <c r="AE22" s="629">
        <f t="shared" si="4"/>
        <v>30</v>
      </c>
      <c r="AF22" s="669">
        <f aca="true" t="shared" si="7" ref="AF22:AF34">SUM(B22,H22,N22,T22,Z22)</f>
        <v>4</v>
      </c>
      <c r="AG22" s="670">
        <f t="shared" si="5"/>
        <v>3</v>
      </c>
    </row>
    <row r="23" spans="1:33" ht="15.75" customHeight="1">
      <c r="A23" s="623" t="s">
        <v>491</v>
      </c>
      <c r="B23" s="371" t="s">
        <v>26</v>
      </c>
      <c r="C23" s="664" t="s">
        <v>131</v>
      </c>
      <c r="D23" s="665"/>
      <c r="E23" s="629"/>
      <c r="F23" s="630"/>
      <c r="G23" s="629"/>
      <c r="H23" s="666"/>
      <c r="I23" s="632"/>
      <c r="J23" s="665"/>
      <c r="K23" s="629"/>
      <c r="L23" s="666"/>
      <c r="M23" s="629"/>
      <c r="N23" s="666"/>
      <c r="O23" s="632"/>
      <c r="P23" s="665">
        <v>1</v>
      </c>
      <c r="Q23" s="629">
        <v>15</v>
      </c>
      <c r="R23" s="666">
        <v>2</v>
      </c>
      <c r="S23" s="629">
        <v>30</v>
      </c>
      <c r="T23" s="666">
        <v>4</v>
      </c>
      <c r="U23" s="671" t="s">
        <v>20</v>
      </c>
      <c r="V23" s="665"/>
      <c r="W23" s="629"/>
      <c r="X23" s="666"/>
      <c r="Y23" s="629"/>
      <c r="Z23" s="666"/>
      <c r="AA23" s="667"/>
      <c r="AB23" s="668">
        <f t="shared" si="6"/>
        <v>1</v>
      </c>
      <c r="AC23" s="629">
        <f t="shared" si="6"/>
        <v>15</v>
      </c>
      <c r="AD23" s="669">
        <f t="shared" si="6"/>
        <v>2</v>
      </c>
      <c r="AE23" s="629">
        <f t="shared" si="4"/>
        <v>30</v>
      </c>
      <c r="AF23" s="669">
        <f t="shared" si="7"/>
        <v>4</v>
      </c>
      <c r="AG23" s="670">
        <f t="shared" si="5"/>
        <v>3</v>
      </c>
    </row>
    <row r="24" spans="1:33" ht="15.75" customHeight="1">
      <c r="A24" s="623" t="s">
        <v>492</v>
      </c>
      <c r="B24" s="371" t="s">
        <v>26</v>
      </c>
      <c r="C24" s="664" t="s">
        <v>132</v>
      </c>
      <c r="D24" s="665"/>
      <c r="E24" s="629"/>
      <c r="F24" s="630"/>
      <c r="G24" s="629"/>
      <c r="H24" s="666"/>
      <c r="I24" s="632"/>
      <c r="J24" s="665"/>
      <c r="K24" s="629"/>
      <c r="L24" s="666"/>
      <c r="M24" s="629"/>
      <c r="N24" s="666"/>
      <c r="O24" s="632"/>
      <c r="P24" s="665">
        <v>1</v>
      </c>
      <c r="Q24" s="629">
        <v>15</v>
      </c>
      <c r="R24" s="666">
        <v>2</v>
      </c>
      <c r="S24" s="629">
        <v>30</v>
      </c>
      <c r="T24" s="666">
        <v>4</v>
      </c>
      <c r="U24" s="632" t="s">
        <v>20</v>
      </c>
      <c r="V24" s="665"/>
      <c r="W24" s="629"/>
      <c r="X24" s="666"/>
      <c r="Y24" s="629"/>
      <c r="Z24" s="666"/>
      <c r="AA24" s="667"/>
      <c r="AB24" s="668">
        <f t="shared" si="6"/>
        <v>1</v>
      </c>
      <c r="AC24" s="629">
        <f t="shared" si="6"/>
        <v>15</v>
      </c>
      <c r="AD24" s="669">
        <f t="shared" si="6"/>
        <v>2</v>
      </c>
      <c r="AE24" s="629">
        <f t="shared" si="4"/>
        <v>30</v>
      </c>
      <c r="AF24" s="669">
        <f t="shared" si="7"/>
        <v>4</v>
      </c>
      <c r="AG24" s="670">
        <f t="shared" si="5"/>
        <v>3</v>
      </c>
    </row>
    <row r="25" spans="1:33" ht="15.75" customHeight="1">
      <c r="A25" s="623" t="s">
        <v>493</v>
      </c>
      <c r="B25" s="371" t="s">
        <v>26</v>
      </c>
      <c r="C25" s="664" t="s">
        <v>133</v>
      </c>
      <c r="D25" s="672"/>
      <c r="E25" s="673"/>
      <c r="F25" s="674"/>
      <c r="G25" s="673"/>
      <c r="H25" s="675"/>
      <c r="I25" s="671"/>
      <c r="J25" s="672"/>
      <c r="K25" s="673"/>
      <c r="L25" s="675"/>
      <c r="M25" s="673"/>
      <c r="N25" s="675"/>
      <c r="O25" s="671"/>
      <c r="P25" s="672">
        <v>2</v>
      </c>
      <c r="Q25" s="629">
        <v>30</v>
      </c>
      <c r="R25" s="675">
        <v>3</v>
      </c>
      <c r="S25" s="673">
        <v>45</v>
      </c>
      <c r="T25" s="675">
        <v>7</v>
      </c>
      <c r="U25" s="738" t="s">
        <v>542</v>
      </c>
      <c r="V25" s="672"/>
      <c r="W25" s="673"/>
      <c r="X25" s="675"/>
      <c r="Y25" s="673"/>
      <c r="Z25" s="675"/>
      <c r="AA25" s="763" t="s">
        <v>541</v>
      </c>
      <c r="AB25" s="668">
        <f t="shared" si="6"/>
        <v>2</v>
      </c>
      <c r="AC25" s="629">
        <f t="shared" si="6"/>
        <v>30</v>
      </c>
      <c r="AD25" s="669">
        <f t="shared" si="6"/>
        <v>3</v>
      </c>
      <c r="AE25" s="629">
        <f t="shared" si="4"/>
        <v>45</v>
      </c>
      <c r="AF25" s="669">
        <f t="shared" si="7"/>
        <v>7</v>
      </c>
      <c r="AG25" s="670">
        <f t="shared" si="5"/>
        <v>5</v>
      </c>
    </row>
    <row r="26" spans="1:33" ht="15.75" customHeight="1">
      <c r="A26" s="623" t="s">
        <v>494</v>
      </c>
      <c r="B26" s="371" t="s">
        <v>26</v>
      </c>
      <c r="C26" s="664" t="s">
        <v>134</v>
      </c>
      <c r="D26" s="672"/>
      <c r="E26" s="673"/>
      <c r="F26" s="674"/>
      <c r="G26" s="673"/>
      <c r="H26" s="675"/>
      <c r="I26" s="671"/>
      <c r="J26" s="672"/>
      <c r="K26" s="673"/>
      <c r="L26" s="675"/>
      <c r="M26" s="673"/>
      <c r="N26" s="675"/>
      <c r="O26" s="671"/>
      <c r="P26" s="672">
        <v>1</v>
      </c>
      <c r="Q26" s="673">
        <v>15</v>
      </c>
      <c r="R26" s="675">
        <v>1</v>
      </c>
      <c r="S26" s="673">
        <v>15</v>
      </c>
      <c r="T26" s="675">
        <v>2</v>
      </c>
      <c r="U26" s="738" t="s">
        <v>18</v>
      </c>
      <c r="V26" s="672"/>
      <c r="W26" s="673"/>
      <c r="X26" s="675"/>
      <c r="Y26" s="673"/>
      <c r="Z26" s="675"/>
      <c r="AA26" s="676"/>
      <c r="AB26" s="668">
        <f t="shared" si="6"/>
        <v>1</v>
      </c>
      <c r="AC26" s="629">
        <f t="shared" si="6"/>
        <v>15</v>
      </c>
      <c r="AD26" s="669">
        <f t="shared" si="6"/>
        <v>1</v>
      </c>
      <c r="AE26" s="629">
        <f t="shared" si="4"/>
        <v>15</v>
      </c>
      <c r="AF26" s="669">
        <f t="shared" si="7"/>
        <v>2</v>
      </c>
      <c r="AG26" s="670">
        <f t="shared" si="5"/>
        <v>2</v>
      </c>
    </row>
    <row r="27" spans="1:33" ht="15.75" customHeight="1">
      <c r="A27" s="623"/>
      <c r="B27" s="371" t="s">
        <v>25</v>
      </c>
      <c r="C27" s="660" t="s">
        <v>404</v>
      </c>
      <c r="D27" s="596"/>
      <c r="E27" s="597"/>
      <c r="F27" s="598"/>
      <c r="G27" s="597"/>
      <c r="H27" s="599"/>
      <c r="I27" s="600"/>
      <c r="J27" s="596"/>
      <c r="K27" s="597"/>
      <c r="L27" s="599"/>
      <c r="M27" s="597"/>
      <c r="N27" s="599"/>
      <c r="O27" s="600"/>
      <c r="P27" s="602">
        <v>1</v>
      </c>
      <c r="Q27" s="603">
        <v>15</v>
      </c>
      <c r="R27" s="604">
        <v>1</v>
      </c>
      <c r="S27" s="603">
        <v>15</v>
      </c>
      <c r="T27" s="604">
        <v>3</v>
      </c>
      <c r="U27" s="633"/>
      <c r="V27" s="602"/>
      <c r="W27" s="603"/>
      <c r="X27" s="604"/>
      <c r="Y27" s="603"/>
      <c r="Z27" s="604"/>
      <c r="AA27" s="605"/>
      <c r="AB27" s="606">
        <f t="shared" si="6"/>
        <v>1</v>
      </c>
      <c r="AC27" s="629">
        <f t="shared" si="6"/>
        <v>15</v>
      </c>
      <c r="AD27" s="669">
        <f t="shared" si="6"/>
        <v>1</v>
      </c>
      <c r="AE27" s="629">
        <f>SUM(A27,G27,M27,S27,Y27)</f>
        <v>15</v>
      </c>
      <c r="AF27" s="669">
        <f t="shared" si="7"/>
        <v>3</v>
      </c>
      <c r="AG27" s="670">
        <f t="shared" si="5"/>
        <v>2</v>
      </c>
    </row>
    <row r="28" spans="1:33" ht="15.75" customHeight="1">
      <c r="A28" s="623" t="s">
        <v>495</v>
      </c>
      <c r="B28" s="371" t="s">
        <v>26</v>
      </c>
      <c r="C28" s="677" t="s">
        <v>485</v>
      </c>
      <c r="D28" s="665"/>
      <c r="E28" s="629"/>
      <c r="F28" s="630"/>
      <c r="G28" s="629"/>
      <c r="H28" s="666"/>
      <c r="I28" s="632"/>
      <c r="J28" s="665"/>
      <c r="K28" s="629"/>
      <c r="L28" s="666"/>
      <c r="M28" s="629"/>
      <c r="N28" s="666"/>
      <c r="O28" s="632"/>
      <c r="P28" s="665"/>
      <c r="Q28" s="629"/>
      <c r="R28" s="666"/>
      <c r="S28" s="629"/>
      <c r="T28" s="666"/>
      <c r="U28" s="632"/>
      <c r="V28" s="665">
        <v>3</v>
      </c>
      <c r="W28" s="629">
        <v>45</v>
      </c>
      <c r="X28" s="666">
        <v>6</v>
      </c>
      <c r="Y28" s="629">
        <v>90</v>
      </c>
      <c r="Z28" s="666">
        <v>8</v>
      </c>
      <c r="AA28" s="671" t="s">
        <v>20</v>
      </c>
      <c r="AB28" s="668">
        <f aca="true" t="shared" si="8" ref="AB28:AD30">SUM(D28,J28,P28,V28)</f>
        <v>3</v>
      </c>
      <c r="AC28" s="629">
        <f t="shared" si="8"/>
        <v>45</v>
      </c>
      <c r="AD28" s="669">
        <f t="shared" si="8"/>
        <v>6</v>
      </c>
      <c r="AE28" s="629">
        <f>SUM(A28,G28,M28,S28,Y28)</f>
        <v>90</v>
      </c>
      <c r="AF28" s="669">
        <f>SUM(B28,H28,N28,T28,Z28)</f>
        <v>8</v>
      </c>
      <c r="AG28" s="670">
        <f>SUM(AB28,AD28)</f>
        <v>9</v>
      </c>
    </row>
    <row r="29" spans="1:33" ht="15.75" customHeight="1">
      <c r="A29" s="623" t="s">
        <v>496</v>
      </c>
      <c r="B29" s="371" t="s">
        <v>26</v>
      </c>
      <c r="C29" s="677" t="s">
        <v>486</v>
      </c>
      <c r="D29" s="665"/>
      <c r="E29" s="629"/>
      <c r="F29" s="630"/>
      <c r="G29" s="629"/>
      <c r="H29" s="666"/>
      <c r="I29" s="632"/>
      <c r="J29" s="665"/>
      <c r="K29" s="629"/>
      <c r="L29" s="666"/>
      <c r="M29" s="629"/>
      <c r="N29" s="666"/>
      <c r="O29" s="632"/>
      <c r="P29" s="665"/>
      <c r="Q29" s="629"/>
      <c r="R29" s="666"/>
      <c r="S29" s="629"/>
      <c r="T29" s="666"/>
      <c r="U29" s="632"/>
      <c r="V29" s="665">
        <v>3</v>
      </c>
      <c r="W29" s="629">
        <v>45</v>
      </c>
      <c r="X29" s="666">
        <v>6</v>
      </c>
      <c r="Y29" s="629">
        <v>90</v>
      </c>
      <c r="Z29" s="666">
        <v>8</v>
      </c>
      <c r="AA29" s="671" t="s">
        <v>20</v>
      </c>
      <c r="AB29" s="668">
        <f t="shared" si="8"/>
        <v>3</v>
      </c>
      <c r="AC29" s="629">
        <f t="shared" si="8"/>
        <v>45</v>
      </c>
      <c r="AD29" s="669">
        <f t="shared" si="8"/>
        <v>6</v>
      </c>
      <c r="AE29" s="629">
        <f>SUM(A29,G29,M29,S29,Y29)</f>
        <v>90</v>
      </c>
      <c r="AF29" s="669">
        <f>SUM(B29,H29,N29,T29,Z29)</f>
        <v>8</v>
      </c>
      <c r="AG29" s="670">
        <f>SUM(AB29,AD29)</f>
        <v>9</v>
      </c>
    </row>
    <row r="30" spans="1:33" ht="15.75" customHeight="1">
      <c r="A30" s="623" t="s">
        <v>497</v>
      </c>
      <c r="B30" s="371" t="s">
        <v>26</v>
      </c>
      <c r="C30" s="677" t="s">
        <v>487</v>
      </c>
      <c r="D30" s="665"/>
      <c r="E30" s="629"/>
      <c r="F30" s="630"/>
      <c r="G30" s="629"/>
      <c r="H30" s="666"/>
      <c r="I30" s="632"/>
      <c r="J30" s="665"/>
      <c r="K30" s="629"/>
      <c r="L30" s="666"/>
      <c r="M30" s="629"/>
      <c r="N30" s="666"/>
      <c r="O30" s="632"/>
      <c r="P30" s="665"/>
      <c r="Q30" s="629"/>
      <c r="R30" s="666"/>
      <c r="S30" s="629"/>
      <c r="T30" s="666"/>
      <c r="U30" s="632"/>
      <c r="V30" s="665">
        <v>3</v>
      </c>
      <c r="W30" s="629">
        <v>45</v>
      </c>
      <c r="X30" s="666">
        <v>6</v>
      </c>
      <c r="Y30" s="629">
        <v>90</v>
      </c>
      <c r="Z30" s="666">
        <v>8</v>
      </c>
      <c r="AA30" s="671" t="s">
        <v>20</v>
      </c>
      <c r="AB30" s="668">
        <f t="shared" si="8"/>
        <v>3</v>
      </c>
      <c r="AC30" s="629">
        <f t="shared" si="8"/>
        <v>45</v>
      </c>
      <c r="AD30" s="669">
        <f t="shared" si="8"/>
        <v>6</v>
      </c>
      <c r="AE30" s="629">
        <f>SUM(A30,G30,M30,S30,Y30)</f>
        <v>90</v>
      </c>
      <c r="AF30" s="669">
        <f>SUM(B30,H30,N30,T30,Z30)</f>
        <v>8</v>
      </c>
      <c r="AG30" s="670">
        <f>SUM(AB30,AD30)</f>
        <v>9</v>
      </c>
    </row>
    <row r="31" spans="1:33" ht="15.75">
      <c r="A31" s="623" t="s">
        <v>498</v>
      </c>
      <c r="B31" s="371" t="s">
        <v>26</v>
      </c>
      <c r="C31" s="677" t="s">
        <v>481</v>
      </c>
      <c r="D31" s="665"/>
      <c r="E31" s="629"/>
      <c r="F31" s="630"/>
      <c r="G31" s="629"/>
      <c r="H31" s="666"/>
      <c r="I31" s="632"/>
      <c r="J31" s="665"/>
      <c r="K31" s="629"/>
      <c r="L31" s="666"/>
      <c r="M31" s="629"/>
      <c r="N31" s="666"/>
      <c r="O31" s="632"/>
      <c r="P31" s="665"/>
      <c r="Q31" s="629"/>
      <c r="R31" s="666"/>
      <c r="S31" s="629"/>
      <c r="T31" s="666"/>
      <c r="U31" s="632"/>
      <c r="V31" s="665"/>
      <c r="W31" s="629"/>
      <c r="X31" s="666">
        <v>2</v>
      </c>
      <c r="Y31" s="629">
        <v>30</v>
      </c>
      <c r="Z31" s="666">
        <v>2</v>
      </c>
      <c r="AA31" s="671" t="s">
        <v>63</v>
      </c>
      <c r="AB31" s="668">
        <f t="shared" si="6"/>
        <v>0</v>
      </c>
      <c r="AC31" s="629">
        <f t="shared" si="6"/>
        <v>0</v>
      </c>
      <c r="AD31" s="669">
        <f t="shared" si="6"/>
        <v>2</v>
      </c>
      <c r="AE31" s="629">
        <f>SUM(A23,G31,M31,S31,Y31)</f>
        <v>30</v>
      </c>
      <c r="AF31" s="669">
        <f t="shared" si="7"/>
        <v>2</v>
      </c>
      <c r="AG31" s="670">
        <f t="shared" si="5"/>
        <v>2</v>
      </c>
    </row>
    <row r="32" spans="1:33" ht="15.75" customHeight="1">
      <c r="A32" s="623" t="s">
        <v>499</v>
      </c>
      <c r="B32" s="371" t="s">
        <v>26</v>
      </c>
      <c r="C32" s="677" t="s">
        <v>482</v>
      </c>
      <c r="D32" s="665"/>
      <c r="E32" s="629"/>
      <c r="F32" s="630"/>
      <c r="G32" s="629"/>
      <c r="H32" s="666"/>
      <c r="I32" s="632"/>
      <c r="J32" s="665"/>
      <c r="K32" s="629"/>
      <c r="L32" s="666"/>
      <c r="M32" s="629"/>
      <c r="N32" s="666"/>
      <c r="O32" s="632"/>
      <c r="P32" s="665"/>
      <c r="Q32" s="629"/>
      <c r="R32" s="666"/>
      <c r="S32" s="629"/>
      <c r="T32" s="666"/>
      <c r="U32" s="632"/>
      <c r="V32" s="665">
        <v>1</v>
      </c>
      <c r="W32" s="629">
        <v>15</v>
      </c>
      <c r="X32" s="666">
        <v>2</v>
      </c>
      <c r="Y32" s="629">
        <v>30</v>
      </c>
      <c r="Z32" s="666">
        <v>3</v>
      </c>
      <c r="AA32" s="671" t="s">
        <v>63</v>
      </c>
      <c r="AB32" s="668">
        <f t="shared" si="6"/>
        <v>1</v>
      </c>
      <c r="AC32" s="629">
        <f t="shared" si="6"/>
        <v>15</v>
      </c>
      <c r="AD32" s="669">
        <f t="shared" si="6"/>
        <v>2</v>
      </c>
      <c r="AE32" s="629">
        <f>SUM(A24,G32,M32,S32,Y32)</f>
        <v>30</v>
      </c>
      <c r="AF32" s="669">
        <f t="shared" si="7"/>
        <v>3</v>
      </c>
      <c r="AG32" s="670">
        <f t="shared" si="5"/>
        <v>3</v>
      </c>
    </row>
    <row r="33" spans="1:33" ht="15.75" customHeight="1">
      <c r="A33" s="623" t="s">
        <v>500</v>
      </c>
      <c r="B33" s="371" t="s">
        <v>26</v>
      </c>
      <c r="C33" s="677" t="s">
        <v>483</v>
      </c>
      <c r="D33" s="665"/>
      <c r="E33" s="629"/>
      <c r="F33" s="630"/>
      <c r="G33" s="629"/>
      <c r="H33" s="666"/>
      <c r="I33" s="632"/>
      <c r="J33" s="665"/>
      <c r="K33" s="629"/>
      <c r="L33" s="666"/>
      <c r="M33" s="629"/>
      <c r="N33" s="666"/>
      <c r="O33" s="632"/>
      <c r="P33" s="665"/>
      <c r="Q33" s="629"/>
      <c r="R33" s="666"/>
      <c r="S33" s="629"/>
      <c r="T33" s="666"/>
      <c r="U33" s="632"/>
      <c r="V33" s="665">
        <v>1</v>
      </c>
      <c r="W33" s="629">
        <v>15</v>
      </c>
      <c r="X33" s="666">
        <v>1</v>
      </c>
      <c r="Y33" s="629">
        <v>15</v>
      </c>
      <c r="Z33" s="666">
        <v>2</v>
      </c>
      <c r="AA33" s="671" t="s">
        <v>24</v>
      </c>
      <c r="AB33" s="668">
        <f t="shared" si="6"/>
        <v>1</v>
      </c>
      <c r="AC33" s="629">
        <f t="shared" si="6"/>
        <v>15</v>
      </c>
      <c r="AD33" s="669">
        <f t="shared" si="6"/>
        <v>1</v>
      </c>
      <c r="AE33" s="629">
        <f>SUM(A25,G33,M33,S33,Y33)</f>
        <v>15</v>
      </c>
      <c r="AF33" s="669">
        <f t="shared" si="7"/>
        <v>2</v>
      </c>
      <c r="AG33" s="670">
        <f t="shared" si="5"/>
        <v>2</v>
      </c>
    </row>
    <row r="34" spans="1:33" ht="15.75">
      <c r="A34" s="623" t="s">
        <v>501</v>
      </c>
      <c r="B34" s="371" t="s">
        <v>26</v>
      </c>
      <c r="C34" s="677" t="s">
        <v>484</v>
      </c>
      <c r="D34" s="665"/>
      <c r="E34" s="629"/>
      <c r="F34" s="630"/>
      <c r="G34" s="629"/>
      <c r="H34" s="666"/>
      <c r="I34" s="632"/>
      <c r="J34" s="665"/>
      <c r="K34" s="629"/>
      <c r="L34" s="666"/>
      <c r="M34" s="629"/>
      <c r="N34" s="666"/>
      <c r="O34" s="632"/>
      <c r="P34" s="665"/>
      <c r="Q34" s="629"/>
      <c r="R34" s="666"/>
      <c r="S34" s="629"/>
      <c r="T34" s="666"/>
      <c r="U34" s="632"/>
      <c r="V34" s="665"/>
      <c r="W34" s="629"/>
      <c r="X34" s="666">
        <v>2</v>
      </c>
      <c r="Y34" s="629">
        <v>30</v>
      </c>
      <c r="Z34" s="666">
        <v>2</v>
      </c>
      <c r="AA34" s="671" t="s">
        <v>63</v>
      </c>
      <c r="AB34" s="668">
        <f t="shared" si="6"/>
        <v>0</v>
      </c>
      <c r="AC34" s="629">
        <f t="shared" si="6"/>
        <v>0</v>
      </c>
      <c r="AD34" s="669">
        <f t="shared" si="6"/>
        <v>2</v>
      </c>
      <c r="AE34" s="629">
        <f>SUM(A26,G34,M34,S34,Y34)</f>
        <v>30</v>
      </c>
      <c r="AF34" s="669">
        <f t="shared" si="7"/>
        <v>2</v>
      </c>
      <c r="AG34" s="670">
        <f t="shared" si="5"/>
        <v>2</v>
      </c>
    </row>
    <row r="35" spans="1:33" ht="16.5">
      <c r="A35" s="623"/>
      <c r="B35" s="371" t="s">
        <v>25</v>
      </c>
      <c r="C35" s="643" t="s">
        <v>404</v>
      </c>
      <c r="D35" s="596"/>
      <c r="E35" s="597"/>
      <c r="F35" s="598"/>
      <c r="G35" s="597"/>
      <c r="H35" s="599"/>
      <c r="I35" s="600"/>
      <c r="J35" s="596"/>
      <c r="K35" s="597"/>
      <c r="L35" s="599"/>
      <c r="M35" s="597"/>
      <c r="N35" s="599"/>
      <c r="O35" s="600"/>
      <c r="P35" s="596"/>
      <c r="Q35" s="597"/>
      <c r="R35" s="599"/>
      <c r="S35" s="597"/>
      <c r="T35" s="599"/>
      <c r="U35" s="600"/>
      <c r="V35" s="602">
        <v>1</v>
      </c>
      <c r="W35" s="603">
        <v>15</v>
      </c>
      <c r="X35" s="604">
        <v>1</v>
      </c>
      <c r="Y35" s="603">
        <v>15</v>
      </c>
      <c r="Z35" s="604">
        <v>3</v>
      </c>
      <c r="AA35" s="633"/>
      <c r="AB35" s="668">
        <f aca="true" t="shared" si="9" ref="AB35:AD37">SUM(D35,J35,P35,V35)</f>
        <v>1</v>
      </c>
      <c r="AC35" s="629">
        <f t="shared" si="9"/>
        <v>15</v>
      </c>
      <c r="AD35" s="669">
        <f t="shared" si="9"/>
        <v>1</v>
      </c>
      <c r="AE35" s="629">
        <f aca="true" t="shared" si="10" ref="AE35:AF37">SUM(A35,G35,M35,S35,Y35)</f>
        <v>15</v>
      </c>
      <c r="AF35" s="669">
        <f t="shared" si="10"/>
        <v>3</v>
      </c>
      <c r="AG35" s="670">
        <f>SUM(AB35,AD35)</f>
        <v>2</v>
      </c>
    </row>
    <row r="36" spans="1:33" ht="15.75" customHeight="1">
      <c r="A36" s="678" t="s">
        <v>464</v>
      </c>
      <c r="B36" s="371" t="s">
        <v>26</v>
      </c>
      <c r="C36" s="661" t="s">
        <v>467</v>
      </c>
      <c r="D36" s="596"/>
      <c r="E36" s="597"/>
      <c r="F36" s="598"/>
      <c r="G36" s="597"/>
      <c r="H36" s="599"/>
      <c r="I36" s="600"/>
      <c r="J36" s="596"/>
      <c r="K36" s="597"/>
      <c r="L36" s="599"/>
      <c r="M36" s="597"/>
      <c r="N36" s="599"/>
      <c r="O36" s="600"/>
      <c r="P36" s="596"/>
      <c r="Q36" s="597"/>
      <c r="R36" s="599"/>
      <c r="S36" s="597"/>
      <c r="T36" s="599"/>
      <c r="U36" s="600"/>
      <c r="V36" s="602">
        <v>0</v>
      </c>
      <c r="W36" s="603">
        <v>0</v>
      </c>
      <c r="X36" s="604"/>
      <c r="Y36" s="603">
        <f>IF(X36*15=0,"",X36*15)</f>
      </c>
      <c r="Z36" s="604">
        <v>10</v>
      </c>
      <c r="AA36" s="605" t="s">
        <v>61</v>
      </c>
      <c r="AB36" s="606">
        <f t="shared" si="9"/>
        <v>0</v>
      </c>
      <c r="AC36" s="603">
        <f t="shared" si="9"/>
        <v>0</v>
      </c>
      <c r="AD36" s="607">
        <f t="shared" si="9"/>
        <v>0</v>
      </c>
      <c r="AE36" s="603">
        <f t="shared" si="10"/>
        <v>0</v>
      </c>
      <c r="AF36" s="607">
        <f t="shared" si="10"/>
        <v>10</v>
      </c>
      <c r="AG36" s="646">
        <f>SUM(AB36,AD36)</f>
        <v>0</v>
      </c>
    </row>
    <row r="37" spans="1:33" ht="15.75" customHeight="1" thickBot="1">
      <c r="A37" s="678" t="s">
        <v>465</v>
      </c>
      <c r="B37" s="371" t="s">
        <v>26</v>
      </c>
      <c r="C37" s="663" t="s">
        <v>466</v>
      </c>
      <c r="D37" s="596"/>
      <c r="E37" s="597"/>
      <c r="F37" s="598"/>
      <c r="G37" s="597"/>
      <c r="H37" s="599"/>
      <c r="I37" s="600"/>
      <c r="J37" s="596"/>
      <c r="K37" s="597"/>
      <c r="L37" s="599"/>
      <c r="M37" s="597"/>
      <c r="N37" s="599"/>
      <c r="O37" s="600"/>
      <c r="P37" s="596"/>
      <c r="Q37" s="597"/>
      <c r="R37" s="599"/>
      <c r="S37" s="597"/>
      <c r="T37" s="599"/>
      <c r="U37" s="600"/>
      <c r="V37" s="602">
        <v>2</v>
      </c>
      <c r="W37" s="603">
        <v>30</v>
      </c>
      <c r="X37" s="604"/>
      <c r="Y37" s="603">
        <f>IF(X37*15=0,"",X37*15)</f>
      </c>
      <c r="Z37" s="604">
        <v>0</v>
      </c>
      <c r="AA37" s="605"/>
      <c r="AB37" s="606">
        <f t="shared" si="9"/>
        <v>2</v>
      </c>
      <c r="AC37" s="603">
        <f t="shared" si="9"/>
        <v>30</v>
      </c>
      <c r="AD37" s="607">
        <f t="shared" si="9"/>
        <v>0</v>
      </c>
      <c r="AE37" s="603">
        <f t="shared" si="10"/>
        <v>0</v>
      </c>
      <c r="AF37" s="607">
        <f t="shared" si="10"/>
        <v>0</v>
      </c>
      <c r="AG37" s="646">
        <f>SUM(AB37,AD37)</f>
        <v>2</v>
      </c>
    </row>
    <row r="38" spans="1:33" ht="15.75" customHeight="1" thickBot="1">
      <c r="A38" s="375"/>
      <c r="B38" s="361"/>
      <c r="C38" s="337" t="s">
        <v>57</v>
      </c>
      <c r="D38" s="137">
        <f>SUM(D21:D37)</f>
        <v>0</v>
      </c>
      <c r="E38" s="588">
        <f>SUM(E21:E37)</f>
        <v>0</v>
      </c>
      <c r="F38" s="588">
        <f>SUM(F21:F37)</f>
        <v>0</v>
      </c>
      <c r="G38" s="588">
        <f>SUM(G21:G37)</f>
        <v>0</v>
      </c>
      <c r="H38" s="589">
        <f>SUM(H21:H37)</f>
        <v>0</v>
      </c>
      <c r="I38" s="590">
        <f>SUM(D38,F38)</f>
        <v>0</v>
      </c>
      <c r="J38" s="591">
        <f>SUM(J21:J37)</f>
        <v>0</v>
      </c>
      <c r="K38" s="588">
        <f>SUM(K21:K37)</f>
        <v>0</v>
      </c>
      <c r="L38" s="588">
        <f>SUM(L21:L37)</f>
        <v>0</v>
      </c>
      <c r="M38" s="588">
        <f>SUM(M21:M37)</f>
        <v>0</v>
      </c>
      <c r="N38" s="592">
        <f>SUM(N21:N37)</f>
        <v>0</v>
      </c>
      <c r="O38" s="590">
        <f>SUM(J38,L38)</f>
        <v>0</v>
      </c>
      <c r="P38" s="591">
        <f>SUM(P21:P37)</f>
        <v>10</v>
      </c>
      <c r="Q38" s="588">
        <f>SUM(Q21:Q37)</f>
        <v>150</v>
      </c>
      <c r="R38" s="588">
        <f>SUM(R21:R37)</f>
        <v>12</v>
      </c>
      <c r="S38" s="588">
        <f>SUM(S21:S37)</f>
        <v>180</v>
      </c>
      <c r="T38" s="592">
        <f>SUM(T21:T37)</f>
        <v>30</v>
      </c>
      <c r="U38" s="590">
        <f>SUM(P38,R38)</f>
        <v>22</v>
      </c>
      <c r="V38" s="591">
        <f>SUM(V30:V37)</f>
        <v>8</v>
      </c>
      <c r="W38" s="588">
        <f>SUM(W30:W37)</f>
        <v>120</v>
      </c>
      <c r="X38" s="588">
        <f>SUM(X21:X37)</f>
        <v>26</v>
      </c>
      <c r="Y38" s="588">
        <f>SUM(Y21:Y37)</f>
        <v>390</v>
      </c>
      <c r="Z38" s="588">
        <f>SUM(Z30:Z37)</f>
        <v>30</v>
      </c>
      <c r="AA38" s="590">
        <f>SUM(V38,X38)</f>
        <v>34</v>
      </c>
      <c r="AB38" s="593">
        <f>SUM(AB21:AB27,AB30:AB37)</f>
        <v>18</v>
      </c>
      <c r="AC38" s="588">
        <f>SUM(AC21:AC27,AC30:AC37)</f>
        <v>270</v>
      </c>
      <c r="AD38" s="588">
        <f>SUM(AD21:AD37)</f>
        <v>38</v>
      </c>
      <c r="AE38" s="588">
        <f>SUM(AE21:AE37)</f>
        <v>570</v>
      </c>
      <c r="AF38" s="588">
        <f>SUM(AF21:AF27,AF30:AF37)</f>
        <v>60</v>
      </c>
      <c r="AG38" s="590">
        <f>SUM(AB38,AD38)</f>
        <v>56</v>
      </c>
    </row>
    <row r="39" spans="1:33" ht="15.75" customHeight="1" thickBot="1">
      <c r="A39" s="383"/>
      <c r="B39" s="363"/>
      <c r="C39" s="347" t="s">
        <v>68</v>
      </c>
      <c r="D39" s="342">
        <f aca="true" t="shared" si="11" ref="D39:AG39">SUM(D10,D19,D38)</f>
        <v>0</v>
      </c>
      <c r="E39" s="594">
        <f t="shared" si="11"/>
        <v>0</v>
      </c>
      <c r="F39" s="594">
        <f t="shared" si="11"/>
        <v>0</v>
      </c>
      <c r="G39" s="594">
        <f t="shared" si="11"/>
        <v>0</v>
      </c>
      <c r="H39" s="594">
        <f t="shared" si="11"/>
        <v>0</v>
      </c>
      <c r="I39" s="594">
        <f t="shared" si="11"/>
        <v>0</v>
      </c>
      <c r="J39" s="594">
        <f t="shared" si="11"/>
        <v>10</v>
      </c>
      <c r="K39" s="594">
        <f t="shared" si="11"/>
        <v>150</v>
      </c>
      <c r="L39" s="594">
        <f t="shared" si="11"/>
        <v>10</v>
      </c>
      <c r="M39" s="594">
        <f t="shared" si="11"/>
        <v>150</v>
      </c>
      <c r="N39" s="594">
        <f t="shared" si="11"/>
        <v>30</v>
      </c>
      <c r="O39" s="594">
        <f t="shared" si="11"/>
        <v>20</v>
      </c>
      <c r="P39" s="594">
        <f t="shared" si="11"/>
        <v>10</v>
      </c>
      <c r="Q39" s="594">
        <f t="shared" si="11"/>
        <v>150</v>
      </c>
      <c r="R39" s="594">
        <f t="shared" si="11"/>
        <v>12</v>
      </c>
      <c r="S39" s="594">
        <f t="shared" si="11"/>
        <v>180</v>
      </c>
      <c r="T39" s="594">
        <f t="shared" si="11"/>
        <v>30</v>
      </c>
      <c r="U39" s="594">
        <f t="shared" si="11"/>
        <v>22</v>
      </c>
      <c r="V39" s="594">
        <f t="shared" si="11"/>
        <v>8</v>
      </c>
      <c r="W39" s="594">
        <f t="shared" si="11"/>
        <v>120</v>
      </c>
      <c r="X39" s="594">
        <f t="shared" si="11"/>
        <v>26</v>
      </c>
      <c r="Y39" s="594">
        <f t="shared" si="11"/>
        <v>390</v>
      </c>
      <c r="Z39" s="594">
        <f t="shared" si="11"/>
        <v>30</v>
      </c>
      <c r="AA39" s="594">
        <f t="shared" si="11"/>
        <v>34</v>
      </c>
      <c r="AB39" s="594">
        <f t="shared" si="11"/>
        <v>28</v>
      </c>
      <c r="AC39" s="594">
        <f t="shared" si="11"/>
        <v>420</v>
      </c>
      <c r="AD39" s="594">
        <f t="shared" si="11"/>
        <v>48</v>
      </c>
      <c r="AE39" s="594">
        <f t="shared" si="11"/>
        <v>720</v>
      </c>
      <c r="AF39" s="594">
        <f t="shared" si="11"/>
        <v>90</v>
      </c>
      <c r="AG39" s="595">
        <f t="shared" si="11"/>
        <v>76</v>
      </c>
    </row>
    <row r="40" spans="1:33" ht="15.75" customHeight="1">
      <c r="A40" s="376" t="s">
        <v>58</v>
      </c>
      <c r="B40" s="364"/>
      <c r="C40" s="388" t="s">
        <v>28</v>
      </c>
      <c r="D40" s="1023"/>
      <c r="E40" s="1024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4"/>
      <c r="R40" s="1024"/>
      <c r="S40" s="1024"/>
      <c r="T40" s="1024"/>
      <c r="U40" s="1024"/>
      <c r="V40" s="1024"/>
      <c r="W40" s="1024"/>
      <c r="X40" s="1024"/>
      <c r="Y40" s="1024"/>
      <c r="Z40" s="1024"/>
      <c r="AA40" s="1024"/>
      <c r="AB40" s="1024"/>
      <c r="AC40" s="1024"/>
      <c r="AD40" s="1024"/>
      <c r="AE40" s="1024"/>
      <c r="AF40" s="1024"/>
      <c r="AG40" s="1025"/>
    </row>
    <row r="41" spans="1:33" ht="15.75" customHeight="1">
      <c r="A41" s="615" t="s">
        <v>157</v>
      </c>
      <c r="B41" s="371" t="s">
        <v>256</v>
      </c>
      <c r="C41" s="314" t="s">
        <v>334</v>
      </c>
      <c r="D41" s="327"/>
      <c r="E41" s="328"/>
      <c r="F41" s="174"/>
      <c r="G41" s="173"/>
      <c r="H41" s="329"/>
      <c r="I41" s="210"/>
      <c r="J41" s="330"/>
      <c r="K41" s="173"/>
      <c r="L41" s="326"/>
      <c r="M41" s="127">
        <v>20</v>
      </c>
      <c r="N41" s="326"/>
      <c r="O41" s="426" t="s">
        <v>369</v>
      </c>
      <c r="P41" s="421"/>
      <c r="Q41" s="173"/>
      <c r="R41" s="329"/>
      <c r="S41" s="173"/>
      <c r="T41" s="68"/>
      <c r="U41" s="210"/>
      <c r="V41" s="330"/>
      <c r="W41" s="173"/>
      <c r="X41" s="329"/>
      <c r="Y41" s="173"/>
      <c r="Z41" s="329"/>
      <c r="AA41" s="427"/>
      <c r="AB41" s="157">
        <f aca="true" t="shared" si="12" ref="AB41:AD50">SUM(D41,J41,P41,V41)</f>
        <v>0</v>
      </c>
      <c r="AC41" s="127">
        <f t="shared" si="12"/>
        <v>0</v>
      </c>
      <c r="AD41" s="313">
        <f t="shared" si="12"/>
        <v>0</v>
      </c>
      <c r="AE41" s="127">
        <f aca="true" t="shared" si="13" ref="AE41:AF50">SUM(A41,G41,M41,S41,Y41)</f>
        <v>20</v>
      </c>
      <c r="AF41" s="313">
        <f t="shared" si="13"/>
        <v>0</v>
      </c>
      <c r="AG41" s="128">
        <f aca="true" t="shared" si="14" ref="AG41:AG50">SUM(AB41,AD41)</f>
        <v>0</v>
      </c>
    </row>
    <row r="42" spans="1:33" ht="15.75" customHeight="1">
      <c r="A42" s="615" t="s">
        <v>160</v>
      </c>
      <c r="B42" s="371" t="s">
        <v>257</v>
      </c>
      <c r="C42" s="314" t="s">
        <v>335</v>
      </c>
      <c r="D42" s="327"/>
      <c r="E42" s="328"/>
      <c r="F42" s="174"/>
      <c r="G42" s="173"/>
      <c r="H42" s="329"/>
      <c r="I42" s="210"/>
      <c r="J42" s="330"/>
      <c r="K42" s="173"/>
      <c r="L42" s="68"/>
      <c r="M42" s="127">
        <v>20</v>
      </c>
      <c r="N42" s="68"/>
      <c r="O42" s="426" t="s">
        <v>370</v>
      </c>
      <c r="P42" s="421"/>
      <c r="Q42" s="173"/>
      <c r="R42" s="329"/>
      <c r="S42" s="173"/>
      <c r="T42" s="329"/>
      <c r="U42" s="210"/>
      <c r="V42" s="330"/>
      <c r="W42" s="173"/>
      <c r="X42" s="329"/>
      <c r="Y42" s="173"/>
      <c r="Z42" s="329"/>
      <c r="AA42" s="200"/>
      <c r="AB42" s="157">
        <f t="shared" si="12"/>
        <v>0</v>
      </c>
      <c r="AC42" s="127">
        <f t="shared" si="12"/>
        <v>0</v>
      </c>
      <c r="AD42" s="313">
        <f t="shared" si="12"/>
        <v>0</v>
      </c>
      <c r="AE42" s="127">
        <f t="shared" si="13"/>
        <v>20</v>
      </c>
      <c r="AF42" s="313">
        <f t="shared" si="13"/>
        <v>0</v>
      </c>
      <c r="AG42" s="128">
        <f t="shared" si="14"/>
        <v>0</v>
      </c>
    </row>
    <row r="43" spans="1:33" ht="15.75" customHeight="1">
      <c r="A43" s="615" t="s">
        <v>321</v>
      </c>
      <c r="B43" s="371" t="s">
        <v>62</v>
      </c>
      <c r="C43" s="134" t="s">
        <v>322</v>
      </c>
      <c r="D43" s="65"/>
      <c r="E43" s="317"/>
      <c r="F43" s="10"/>
      <c r="G43" s="127"/>
      <c r="H43" s="331"/>
      <c r="I43" s="11"/>
      <c r="J43" s="129"/>
      <c r="K43" s="127">
        <v>48</v>
      </c>
      <c r="L43" s="18"/>
      <c r="M43" s="127"/>
      <c r="N43" s="331"/>
      <c r="O43" s="11"/>
      <c r="P43" s="129"/>
      <c r="Q43" s="127"/>
      <c r="R43" s="18"/>
      <c r="S43" s="127"/>
      <c r="T43" s="331"/>
      <c r="U43" s="11"/>
      <c r="V43" s="129"/>
      <c r="W43" s="127"/>
      <c r="X43" s="18"/>
      <c r="Y43" s="127"/>
      <c r="Z43" s="331"/>
      <c r="AA43" s="62"/>
      <c r="AB43" s="157">
        <f t="shared" si="12"/>
        <v>0</v>
      </c>
      <c r="AC43" s="127">
        <f t="shared" si="12"/>
        <v>48</v>
      </c>
      <c r="AD43" s="313">
        <f t="shared" si="12"/>
        <v>0</v>
      </c>
      <c r="AE43" s="127">
        <f t="shared" si="13"/>
        <v>0</v>
      </c>
      <c r="AF43" s="313">
        <f t="shared" si="13"/>
        <v>0</v>
      </c>
      <c r="AG43" s="128">
        <f t="shared" si="14"/>
        <v>0</v>
      </c>
    </row>
    <row r="44" spans="1:33" ht="15.75" customHeight="1">
      <c r="A44" s="615" t="s">
        <v>156</v>
      </c>
      <c r="B44" s="371" t="s">
        <v>258</v>
      </c>
      <c r="C44" s="314" t="s">
        <v>332</v>
      </c>
      <c r="D44" s="65"/>
      <c r="E44" s="317"/>
      <c r="F44" s="10"/>
      <c r="G44" s="127"/>
      <c r="H44" s="68"/>
      <c r="I44" s="11"/>
      <c r="J44" s="129"/>
      <c r="K44" s="127"/>
      <c r="L44" s="326"/>
      <c r="M44" s="158"/>
      <c r="N44" s="326"/>
      <c r="O44" s="113"/>
      <c r="P44" s="129"/>
      <c r="Q44" s="127"/>
      <c r="R44" s="68"/>
      <c r="S44" s="127">
        <v>20</v>
      </c>
      <c r="T44" s="326"/>
      <c r="U44" s="426" t="s">
        <v>371</v>
      </c>
      <c r="V44" s="129"/>
      <c r="W44" s="127"/>
      <c r="X44" s="68"/>
      <c r="Y44" s="127"/>
      <c r="Z44" s="68"/>
      <c r="AA44" s="62"/>
      <c r="AB44" s="157">
        <f t="shared" si="12"/>
        <v>0</v>
      </c>
      <c r="AC44" s="127">
        <f t="shared" si="12"/>
        <v>0</v>
      </c>
      <c r="AD44" s="313">
        <f t="shared" si="12"/>
        <v>0</v>
      </c>
      <c r="AE44" s="127">
        <f t="shared" si="13"/>
        <v>20</v>
      </c>
      <c r="AF44" s="313">
        <f t="shared" si="13"/>
        <v>0</v>
      </c>
      <c r="AG44" s="128">
        <f t="shared" si="14"/>
        <v>0</v>
      </c>
    </row>
    <row r="45" spans="1:33" ht="15.75" customHeight="1">
      <c r="A45" s="615" t="s">
        <v>323</v>
      </c>
      <c r="B45" s="371" t="s">
        <v>62</v>
      </c>
      <c r="C45" s="134" t="s">
        <v>324</v>
      </c>
      <c r="D45" s="65"/>
      <c r="E45" s="317"/>
      <c r="F45" s="10"/>
      <c r="G45" s="127"/>
      <c r="H45" s="331"/>
      <c r="I45" s="11"/>
      <c r="J45" s="129"/>
      <c r="K45" s="127"/>
      <c r="L45" s="18"/>
      <c r="M45" s="127"/>
      <c r="N45" s="331"/>
      <c r="O45" s="11"/>
      <c r="P45" s="129"/>
      <c r="Q45" s="127">
        <v>48</v>
      </c>
      <c r="R45" s="18"/>
      <c r="S45" s="127"/>
      <c r="T45" s="331"/>
      <c r="U45" s="11"/>
      <c r="V45" s="129"/>
      <c r="W45" s="127"/>
      <c r="X45" s="18"/>
      <c r="Y45" s="127"/>
      <c r="Z45" s="331"/>
      <c r="AA45" s="62"/>
      <c r="AB45" s="157">
        <f t="shared" si="12"/>
        <v>0</v>
      </c>
      <c r="AC45" s="127">
        <f t="shared" si="12"/>
        <v>48</v>
      </c>
      <c r="AD45" s="313">
        <f t="shared" si="12"/>
        <v>0</v>
      </c>
      <c r="AE45" s="127">
        <f t="shared" si="13"/>
        <v>0</v>
      </c>
      <c r="AF45" s="313">
        <f t="shared" si="13"/>
        <v>0</v>
      </c>
      <c r="AG45" s="128">
        <f t="shared" si="14"/>
        <v>0</v>
      </c>
    </row>
    <row r="46" spans="1:33" ht="15.75" customHeight="1">
      <c r="A46" s="615" t="s">
        <v>457</v>
      </c>
      <c r="B46" s="371" t="s">
        <v>259</v>
      </c>
      <c r="C46" s="314" t="s">
        <v>333</v>
      </c>
      <c r="D46" s="327"/>
      <c r="E46" s="328"/>
      <c r="F46" s="174"/>
      <c r="G46" s="173"/>
      <c r="H46" s="329"/>
      <c r="I46" s="210"/>
      <c r="J46" s="330"/>
      <c r="K46" s="173"/>
      <c r="L46" s="326"/>
      <c r="M46" s="127"/>
      <c r="N46" s="326"/>
      <c r="O46" s="127"/>
      <c r="P46" s="330"/>
      <c r="Q46" s="173"/>
      <c r="R46" s="329"/>
      <c r="S46" s="173"/>
      <c r="T46" s="329"/>
      <c r="U46" s="210"/>
      <c r="V46" s="330"/>
      <c r="W46" s="173"/>
      <c r="X46" s="329"/>
      <c r="Y46" s="173">
        <v>20</v>
      </c>
      <c r="Z46" s="329"/>
      <c r="AA46" s="764" t="s">
        <v>372</v>
      </c>
      <c r="AB46" s="157">
        <f t="shared" si="12"/>
        <v>0</v>
      </c>
      <c r="AC46" s="127">
        <f t="shared" si="12"/>
        <v>0</v>
      </c>
      <c r="AD46" s="313">
        <f t="shared" si="12"/>
        <v>0</v>
      </c>
      <c r="AE46" s="127">
        <f t="shared" si="13"/>
        <v>20</v>
      </c>
      <c r="AF46" s="313">
        <f t="shared" si="13"/>
        <v>0</v>
      </c>
      <c r="AG46" s="128">
        <f t="shared" si="14"/>
        <v>0</v>
      </c>
    </row>
    <row r="47" spans="1:33" ht="15.75" customHeight="1">
      <c r="A47" s="615" t="s">
        <v>325</v>
      </c>
      <c r="B47" s="371" t="s">
        <v>62</v>
      </c>
      <c r="C47" s="134" t="s">
        <v>326</v>
      </c>
      <c r="D47" s="65"/>
      <c r="E47" s="317"/>
      <c r="F47" s="10"/>
      <c r="G47" s="127"/>
      <c r="H47" s="331"/>
      <c r="I47" s="11"/>
      <c r="J47" s="129"/>
      <c r="K47" s="127"/>
      <c r="L47" s="18"/>
      <c r="M47" s="127"/>
      <c r="N47" s="331"/>
      <c r="O47" s="11"/>
      <c r="P47" s="129"/>
      <c r="Q47" s="127"/>
      <c r="R47" s="18"/>
      <c r="S47" s="127"/>
      <c r="T47" s="331"/>
      <c r="U47" s="11"/>
      <c r="V47" s="129"/>
      <c r="W47" s="127">
        <v>48</v>
      </c>
      <c r="X47" s="18"/>
      <c r="Y47" s="127"/>
      <c r="Z47" s="331"/>
      <c r="AA47" s="62"/>
      <c r="AB47" s="157">
        <f t="shared" si="12"/>
        <v>0</v>
      </c>
      <c r="AC47" s="127">
        <f t="shared" si="12"/>
        <v>48</v>
      </c>
      <c r="AD47" s="313">
        <f t="shared" si="12"/>
        <v>0</v>
      </c>
      <c r="AE47" s="127">
        <f t="shared" si="13"/>
        <v>0</v>
      </c>
      <c r="AF47" s="313">
        <f t="shared" si="13"/>
        <v>0</v>
      </c>
      <c r="AG47" s="128">
        <f t="shared" si="14"/>
        <v>0</v>
      </c>
    </row>
    <row r="48" spans="1:33" ht="15.75" customHeight="1">
      <c r="A48" s="181" t="s">
        <v>17</v>
      </c>
      <c r="B48" s="371" t="s">
        <v>62</v>
      </c>
      <c r="C48" s="134" t="s">
        <v>95</v>
      </c>
      <c r="D48" s="65"/>
      <c r="E48" s="317"/>
      <c r="F48" s="10"/>
      <c r="G48" s="127"/>
      <c r="H48" s="331"/>
      <c r="I48" s="11"/>
      <c r="J48" s="129"/>
      <c r="K48" s="127"/>
      <c r="L48" s="18"/>
      <c r="M48" s="127">
        <v>20</v>
      </c>
      <c r="N48" s="331"/>
      <c r="O48" s="11"/>
      <c r="P48" s="129"/>
      <c r="Q48" s="127"/>
      <c r="R48" s="18"/>
      <c r="S48" s="127">
        <v>20</v>
      </c>
      <c r="T48" s="331"/>
      <c r="U48" s="11"/>
      <c r="V48" s="129"/>
      <c r="W48" s="127"/>
      <c r="X48" s="18"/>
      <c r="Y48" s="127">
        <v>20</v>
      </c>
      <c r="Z48" s="331"/>
      <c r="AA48" s="62"/>
      <c r="AB48" s="157">
        <f t="shared" si="12"/>
        <v>0</v>
      </c>
      <c r="AC48" s="127">
        <f t="shared" si="12"/>
        <v>0</v>
      </c>
      <c r="AD48" s="313">
        <f t="shared" si="12"/>
        <v>0</v>
      </c>
      <c r="AE48" s="127">
        <f t="shared" si="13"/>
        <v>60</v>
      </c>
      <c r="AF48" s="313">
        <f t="shared" si="13"/>
        <v>0</v>
      </c>
      <c r="AG48" s="128">
        <f t="shared" si="14"/>
        <v>0</v>
      </c>
    </row>
    <row r="49" spans="1:34" ht="15.75" customHeight="1">
      <c r="A49" s="616" t="s">
        <v>127</v>
      </c>
      <c r="B49" s="371" t="s">
        <v>506</v>
      </c>
      <c r="C49" s="134" t="s">
        <v>510</v>
      </c>
      <c r="D49" s="65"/>
      <c r="E49" s="317"/>
      <c r="F49" s="10"/>
      <c r="G49" s="127"/>
      <c r="H49" s="331"/>
      <c r="I49" s="11"/>
      <c r="J49" s="129"/>
      <c r="K49" s="158"/>
      <c r="L49" s="18"/>
      <c r="M49" s="127"/>
      <c r="N49" s="331"/>
      <c r="O49" s="11"/>
      <c r="P49" s="129"/>
      <c r="Q49" s="158"/>
      <c r="R49" s="18"/>
      <c r="S49" s="127"/>
      <c r="T49" s="331"/>
      <c r="U49" s="770" t="s">
        <v>508</v>
      </c>
      <c r="V49" s="129"/>
      <c r="W49" s="158"/>
      <c r="X49" s="18"/>
      <c r="Y49" s="127"/>
      <c r="Z49" s="331"/>
      <c r="AA49" s="62"/>
      <c r="AB49" s="157">
        <f t="shared" si="12"/>
        <v>0</v>
      </c>
      <c r="AC49" s="127">
        <f t="shared" si="12"/>
        <v>0</v>
      </c>
      <c r="AD49" s="313">
        <f t="shared" si="12"/>
        <v>0</v>
      </c>
      <c r="AE49" s="127">
        <f t="shared" si="13"/>
        <v>0</v>
      </c>
      <c r="AF49" s="313">
        <f t="shared" si="13"/>
        <v>0</v>
      </c>
      <c r="AG49" s="319">
        <f t="shared" si="14"/>
        <v>0</v>
      </c>
      <c r="AH49" s="622"/>
    </row>
    <row r="50" spans="1:35" ht="15.75" customHeight="1" thickBot="1">
      <c r="A50" s="617" t="s">
        <v>128</v>
      </c>
      <c r="B50" s="372" t="s">
        <v>26</v>
      </c>
      <c r="C50" s="333" t="s">
        <v>509</v>
      </c>
      <c r="D50" s="323"/>
      <c r="E50" s="324"/>
      <c r="F50" s="14"/>
      <c r="G50" s="158"/>
      <c r="H50" s="334"/>
      <c r="I50" s="15"/>
      <c r="J50" s="136"/>
      <c r="K50" s="158"/>
      <c r="L50" s="26"/>
      <c r="M50" s="158"/>
      <c r="N50" s="334"/>
      <c r="O50" s="15"/>
      <c r="P50" s="136"/>
      <c r="Q50" s="158"/>
      <c r="R50" s="26"/>
      <c r="S50" s="158"/>
      <c r="T50" s="334"/>
      <c r="U50" s="15"/>
      <c r="V50" s="136"/>
      <c r="W50" s="158"/>
      <c r="X50" s="26"/>
      <c r="Y50" s="158"/>
      <c r="Z50" s="334"/>
      <c r="AA50" s="113" t="s">
        <v>61</v>
      </c>
      <c r="AB50" s="157">
        <f t="shared" si="12"/>
        <v>0</v>
      </c>
      <c r="AC50" s="127">
        <f t="shared" si="12"/>
        <v>0</v>
      </c>
      <c r="AD50" s="313">
        <f t="shared" si="12"/>
        <v>0</v>
      </c>
      <c r="AE50" s="127">
        <f t="shared" si="13"/>
        <v>0</v>
      </c>
      <c r="AF50" s="313">
        <f t="shared" si="13"/>
        <v>0</v>
      </c>
      <c r="AG50" s="319">
        <f t="shared" si="14"/>
        <v>0</v>
      </c>
      <c r="AH50" s="133"/>
      <c r="AI50" s="32"/>
    </row>
    <row r="51" spans="1:35" ht="15.75" customHeight="1" thickBot="1">
      <c r="A51" s="375"/>
      <c r="B51" s="379"/>
      <c r="C51" s="337" t="s">
        <v>59</v>
      </c>
      <c r="D51" s="152">
        <f>SUM(D41:D50)</f>
        <v>0</v>
      </c>
      <c r="E51" s="153">
        <f>SUM(E41:E50)</f>
        <v>0</v>
      </c>
      <c r="F51" s="152">
        <f>SUM(F41:F50)</f>
        <v>0</v>
      </c>
      <c r="G51" s="153">
        <f>SUM(G41:G50)</f>
        <v>0</v>
      </c>
      <c r="H51" s="159" t="s">
        <v>29</v>
      </c>
      <c r="I51" s="160">
        <f>SUM(D51,F51)</f>
        <v>0</v>
      </c>
      <c r="J51" s="152">
        <f>SUM(J41:J50)</f>
        <v>0</v>
      </c>
      <c r="K51" s="153">
        <f>SUM(K41:K50)</f>
        <v>48</v>
      </c>
      <c r="L51" s="153">
        <f>SUM(L41:L50)</f>
        <v>0</v>
      </c>
      <c r="M51" s="153">
        <f>SUM(M41:M50)</f>
        <v>60</v>
      </c>
      <c r="N51" s="159" t="s">
        <v>29</v>
      </c>
      <c r="O51" s="160">
        <f>SUM(J51,L51)</f>
        <v>0</v>
      </c>
      <c r="P51" s="152">
        <f>SUM(P41:P50)</f>
        <v>0</v>
      </c>
      <c r="Q51" s="153">
        <f>SUM(Q41:Q50)</f>
        <v>48</v>
      </c>
      <c r="R51" s="153">
        <f>SUM(R41:R50)</f>
        <v>0</v>
      </c>
      <c r="S51" s="153">
        <f>SUM(S41:S50)</f>
        <v>40</v>
      </c>
      <c r="T51" s="159" t="s">
        <v>29</v>
      </c>
      <c r="U51" s="160">
        <f>SUM(P51,R51)</f>
        <v>0</v>
      </c>
      <c r="V51" s="161">
        <f>SUM(V41:V50)</f>
        <v>0</v>
      </c>
      <c r="W51" s="153">
        <f>SUM(W41:W50)</f>
        <v>48</v>
      </c>
      <c r="X51" s="153">
        <f>SUM(X41:X50)</f>
        <v>0</v>
      </c>
      <c r="Y51" s="153">
        <f>SUM(Y41:Y50)</f>
        <v>40</v>
      </c>
      <c r="Z51" s="159" t="s">
        <v>29</v>
      </c>
      <c r="AA51" s="160">
        <f>SUM(V51,X51)</f>
        <v>0</v>
      </c>
      <c r="AB51" s="162">
        <f>SUM(AB41:AB50)</f>
        <v>0</v>
      </c>
      <c r="AC51" s="153">
        <f>SUM(AC41:AC50)</f>
        <v>144</v>
      </c>
      <c r="AD51" s="153">
        <f>SUM(AD41:AD50)</f>
        <v>0</v>
      </c>
      <c r="AE51" s="153">
        <f>SUM(AE41:AE50)</f>
        <v>140</v>
      </c>
      <c r="AF51" s="159" t="s">
        <v>29</v>
      </c>
      <c r="AG51" s="621">
        <f>SUM(AB51,AD51)</f>
        <v>0</v>
      </c>
      <c r="AH51" s="622"/>
      <c r="AI51" s="32"/>
    </row>
    <row r="52" spans="1:34" s="32" customFormat="1" ht="15.75" customHeight="1" thickBot="1">
      <c r="A52" s="383"/>
      <c r="B52" s="380"/>
      <c r="C52" s="389" t="s">
        <v>74</v>
      </c>
      <c r="D52" s="30">
        <f aca="true" t="shared" si="15" ref="D52:AG52">SUM(D51,D39)</f>
        <v>0</v>
      </c>
      <c r="E52" s="350">
        <f t="shared" si="15"/>
        <v>0</v>
      </c>
      <c r="F52" s="350">
        <f t="shared" si="15"/>
        <v>0</v>
      </c>
      <c r="G52" s="350">
        <f t="shared" si="15"/>
        <v>0</v>
      </c>
      <c r="H52" s="350">
        <f t="shared" si="15"/>
        <v>0</v>
      </c>
      <c r="I52" s="350">
        <f t="shared" si="15"/>
        <v>0</v>
      </c>
      <c r="J52" s="350">
        <f t="shared" si="15"/>
        <v>10</v>
      </c>
      <c r="K52" s="350">
        <f t="shared" si="15"/>
        <v>198</v>
      </c>
      <c r="L52" s="350">
        <f t="shared" si="15"/>
        <v>10</v>
      </c>
      <c r="M52" s="350">
        <f t="shared" si="15"/>
        <v>210</v>
      </c>
      <c r="N52" s="350">
        <f t="shared" si="15"/>
        <v>30</v>
      </c>
      <c r="O52" s="350">
        <f t="shared" si="15"/>
        <v>20</v>
      </c>
      <c r="P52" s="350">
        <f t="shared" si="15"/>
        <v>10</v>
      </c>
      <c r="Q52" s="350">
        <f t="shared" si="15"/>
        <v>198</v>
      </c>
      <c r="R52" s="350">
        <f t="shared" si="15"/>
        <v>12</v>
      </c>
      <c r="S52" s="350">
        <f t="shared" si="15"/>
        <v>220</v>
      </c>
      <c r="T52" s="350">
        <f t="shared" si="15"/>
        <v>30</v>
      </c>
      <c r="U52" s="350">
        <f t="shared" si="15"/>
        <v>22</v>
      </c>
      <c r="V52" s="350">
        <f t="shared" si="15"/>
        <v>8</v>
      </c>
      <c r="W52" s="350">
        <f t="shared" si="15"/>
        <v>168</v>
      </c>
      <c r="X52" s="350">
        <f t="shared" si="15"/>
        <v>26</v>
      </c>
      <c r="Y52" s="350">
        <f t="shared" si="15"/>
        <v>430</v>
      </c>
      <c r="Z52" s="350">
        <f t="shared" si="15"/>
        <v>30</v>
      </c>
      <c r="AA52" s="350">
        <f t="shared" si="15"/>
        <v>34</v>
      </c>
      <c r="AB52" s="350">
        <f t="shared" si="15"/>
        <v>28</v>
      </c>
      <c r="AC52" s="350">
        <f t="shared" si="15"/>
        <v>564</v>
      </c>
      <c r="AD52" s="350">
        <f t="shared" si="15"/>
        <v>48</v>
      </c>
      <c r="AE52" s="350">
        <f t="shared" si="15"/>
        <v>860</v>
      </c>
      <c r="AF52" s="350">
        <f t="shared" si="15"/>
        <v>90</v>
      </c>
      <c r="AG52" s="350">
        <f t="shared" si="15"/>
        <v>76</v>
      </c>
      <c r="AH52" s="622"/>
    </row>
    <row r="53" spans="1:34" s="32" customFormat="1" ht="15.75" customHeight="1">
      <c r="A53" s="376" t="s">
        <v>60</v>
      </c>
      <c r="B53" s="367"/>
      <c r="C53" s="16" t="s">
        <v>32</v>
      </c>
      <c r="D53" s="1023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7"/>
      <c r="T53" s="1037"/>
      <c r="U53" s="1037"/>
      <c r="V53" s="1037"/>
      <c r="W53" s="1037"/>
      <c r="X53" s="1037"/>
      <c r="Y53" s="1037"/>
      <c r="Z53" s="1037"/>
      <c r="AA53" s="1037"/>
      <c r="AB53" s="1037"/>
      <c r="AC53" s="1037"/>
      <c r="AD53" s="1037"/>
      <c r="AE53" s="1037"/>
      <c r="AF53" s="1037"/>
      <c r="AG53" s="1037"/>
      <c r="AH53" s="622"/>
    </row>
    <row r="54" spans="1:34" s="32" customFormat="1" ht="15.75" customHeight="1">
      <c r="A54" s="613" t="s">
        <v>502</v>
      </c>
      <c r="B54" s="360" t="s">
        <v>25</v>
      </c>
      <c r="C54" s="134" t="s">
        <v>135</v>
      </c>
      <c r="D54" s="65"/>
      <c r="E54" s="127"/>
      <c r="F54" s="10"/>
      <c r="G54" s="127"/>
      <c r="H54" s="24"/>
      <c r="I54" s="25"/>
      <c r="J54" s="65"/>
      <c r="K54" s="127"/>
      <c r="L54" s="24"/>
      <c r="M54" s="127"/>
      <c r="N54" s="24"/>
      <c r="O54" s="25"/>
      <c r="P54" s="65"/>
      <c r="Q54" s="127"/>
      <c r="R54" s="24"/>
      <c r="S54" s="127"/>
      <c r="T54" s="24"/>
      <c r="U54" s="25"/>
      <c r="V54" s="65">
        <v>1</v>
      </c>
      <c r="W54" s="127">
        <v>15</v>
      </c>
      <c r="X54" s="24">
        <v>2</v>
      </c>
      <c r="Y54" s="127">
        <v>30</v>
      </c>
      <c r="Z54" s="24">
        <v>3</v>
      </c>
      <c r="AA54" s="112" t="s">
        <v>20</v>
      </c>
      <c r="AB54" s="157">
        <f aca="true" t="shared" si="16" ref="AB54:AD57">SUM(D54,J54,P54,V54)</f>
        <v>1</v>
      </c>
      <c r="AC54" s="127">
        <f t="shared" si="16"/>
        <v>15</v>
      </c>
      <c r="AD54" s="313">
        <f t="shared" si="16"/>
        <v>2</v>
      </c>
      <c r="AE54" s="127">
        <f aca="true" t="shared" si="17" ref="AE54:AF57">SUM(A54,G54,M54,S54,Y54)</f>
        <v>30</v>
      </c>
      <c r="AF54" s="313">
        <f t="shared" si="17"/>
        <v>3</v>
      </c>
      <c r="AG54" s="319">
        <f>SUM(AB54,AD54)</f>
        <v>3</v>
      </c>
      <c r="AH54" s="622"/>
    </row>
    <row r="55" spans="1:34" s="32" customFormat="1" ht="15.75" customHeight="1">
      <c r="A55" s="613" t="s">
        <v>503</v>
      </c>
      <c r="B55" s="360" t="s">
        <v>25</v>
      </c>
      <c r="C55" s="332" t="s">
        <v>136</v>
      </c>
      <c r="D55" s="65"/>
      <c r="E55" s="127"/>
      <c r="F55" s="10"/>
      <c r="G55" s="127"/>
      <c r="H55" s="24"/>
      <c r="I55" s="25"/>
      <c r="J55" s="65"/>
      <c r="K55" s="127"/>
      <c r="L55" s="24"/>
      <c r="M55" s="127"/>
      <c r="N55" s="24"/>
      <c r="O55" s="25"/>
      <c r="P55" s="65"/>
      <c r="Q55" s="127"/>
      <c r="R55" s="24"/>
      <c r="S55" s="127"/>
      <c r="T55" s="24"/>
      <c r="U55" s="25"/>
      <c r="V55" s="65">
        <v>2</v>
      </c>
      <c r="W55" s="127">
        <v>30</v>
      </c>
      <c r="X55" s="24">
        <v>1</v>
      </c>
      <c r="Y55" s="127">
        <v>15</v>
      </c>
      <c r="Z55" s="24">
        <v>3</v>
      </c>
      <c r="AA55" s="112" t="s">
        <v>18</v>
      </c>
      <c r="AB55" s="157">
        <f t="shared" si="16"/>
        <v>2</v>
      </c>
      <c r="AC55" s="127">
        <f t="shared" si="16"/>
        <v>30</v>
      </c>
      <c r="AD55" s="313">
        <f t="shared" si="16"/>
        <v>1</v>
      </c>
      <c r="AE55" s="127">
        <f>SUM(A56,G55,M55,S55,Y55)</f>
        <v>15</v>
      </c>
      <c r="AF55" s="313">
        <f t="shared" si="17"/>
        <v>3</v>
      </c>
      <c r="AG55" s="319">
        <f>SUM(AB55,AD55)</f>
        <v>3</v>
      </c>
      <c r="AH55" s="622"/>
    </row>
    <row r="56" spans="1:34" s="32" customFormat="1" ht="32.25">
      <c r="A56" s="613" t="s">
        <v>504</v>
      </c>
      <c r="B56" s="360" t="s">
        <v>25</v>
      </c>
      <c r="C56" s="739" t="s">
        <v>522</v>
      </c>
      <c r="D56" s="65"/>
      <c r="E56" s="127"/>
      <c r="F56" s="10"/>
      <c r="G56" s="127"/>
      <c r="H56" s="24"/>
      <c r="I56" s="25"/>
      <c r="J56" s="65"/>
      <c r="K56" s="127"/>
      <c r="L56" s="24"/>
      <c r="M56" s="127"/>
      <c r="N56" s="24"/>
      <c r="O56" s="25"/>
      <c r="P56" s="65"/>
      <c r="Q56" s="127"/>
      <c r="R56" s="24"/>
      <c r="S56" s="127"/>
      <c r="T56" s="24"/>
      <c r="U56" s="25"/>
      <c r="V56" s="65">
        <v>1</v>
      </c>
      <c r="W56" s="127">
        <v>15</v>
      </c>
      <c r="X56" s="24">
        <v>1</v>
      </c>
      <c r="Y56" s="127">
        <v>15</v>
      </c>
      <c r="Z56" s="24">
        <v>2</v>
      </c>
      <c r="AA56" s="112" t="s">
        <v>20</v>
      </c>
      <c r="AB56" s="157">
        <f t="shared" si="16"/>
        <v>1</v>
      </c>
      <c r="AC56" s="127">
        <f t="shared" si="16"/>
        <v>15</v>
      </c>
      <c r="AD56" s="313">
        <f t="shared" si="16"/>
        <v>1</v>
      </c>
      <c r="AE56" s="127">
        <f>SUM(A57,G56,M56,S56,Y56)</f>
        <v>15</v>
      </c>
      <c r="AF56" s="313">
        <f t="shared" si="17"/>
        <v>2</v>
      </c>
      <c r="AG56" s="319">
        <f>SUM(AB56,AD56)</f>
        <v>2</v>
      </c>
      <c r="AH56" s="622"/>
    </row>
    <row r="57" spans="1:33" s="32" customFormat="1" ht="15.75" customHeight="1">
      <c r="A57" s="613" t="s">
        <v>505</v>
      </c>
      <c r="B57" s="360" t="s">
        <v>25</v>
      </c>
      <c r="C57" s="134" t="s">
        <v>137</v>
      </c>
      <c r="D57" s="65"/>
      <c r="E57" s="127"/>
      <c r="F57" s="10"/>
      <c r="G57" s="127"/>
      <c r="H57" s="24"/>
      <c r="I57" s="25"/>
      <c r="J57" s="65"/>
      <c r="K57" s="127"/>
      <c r="L57" s="24"/>
      <c r="M57" s="127"/>
      <c r="N57" s="24"/>
      <c r="O57" s="25"/>
      <c r="P57" s="65"/>
      <c r="Q57" s="127"/>
      <c r="R57" s="24"/>
      <c r="S57" s="127"/>
      <c r="T57" s="24"/>
      <c r="U57" s="25"/>
      <c r="V57" s="65">
        <v>1</v>
      </c>
      <c r="W57" s="127">
        <v>15</v>
      </c>
      <c r="X57" s="24">
        <v>2</v>
      </c>
      <c r="Y57" s="127">
        <v>30</v>
      </c>
      <c r="Z57" s="24">
        <v>3</v>
      </c>
      <c r="AA57" s="112" t="s">
        <v>18</v>
      </c>
      <c r="AB57" s="157">
        <f t="shared" si="16"/>
        <v>1</v>
      </c>
      <c r="AC57" s="127">
        <f t="shared" si="16"/>
        <v>15</v>
      </c>
      <c r="AD57" s="313">
        <f t="shared" si="16"/>
        <v>2</v>
      </c>
      <c r="AE57" s="127">
        <f>SUM(G57,M57,S57,Y57)</f>
        <v>30</v>
      </c>
      <c r="AF57" s="313">
        <f t="shared" si="17"/>
        <v>3</v>
      </c>
      <c r="AG57" s="128">
        <f>SUM(AB57,AD57)</f>
        <v>3</v>
      </c>
    </row>
    <row r="58" spans="1:33" s="32" customFormat="1" ht="15.75" customHeight="1">
      <c r="A58" s="608" t="s">
        <v>17</v>
      </c>
      <c r="B58" s="360" t="s">
        <v>25</v>
      </c>
      <c r="C58" s="609" t="s">
        <v>165</v>
      </c>
      <c r="D58" s="596"/>
      <c r="E58" s="603"/>
      <c r="F58" s="610"/>
      <c r="G58" s="603"/>
      <c r="H58" s="599"/>
      <c r="I58" s="600"/>
      <c r="J58" s="596"/>
      <c r="K58" s="603"/>
      <c r="L58" s="599"/>
      <c r="M58" s="603"/>
      <c r="N58" s="599"/>
      <c r="O58" s="600"/>
      <c r="P58" s="596"/>
      <c r="Q58" s="603"/>
      <c r="R58" s="599"/>
      <c r="S58" s="603"/>
      <c r="T58" s="599"/>
      <c r="U58" s="600"/>
      <c r="V58" s="596">
        <v>2</v>
      </c>
      <c r="W58" s="603">
        <v>30</v>
      </c>
      <c r="X58" s="599"/>
      <c r="Y58" s="603"/>
      <c r="Z58" s="599">
        <v>3</v>
      </c>
      <c r="AA58" s="611" t="s">
        <v>24</v>
      </c>
      <c r="AB58" s="606">
        <f>SUM(D58,J58,P58,V58)</f>
        <v>2</v>
      </c>
      <c r="AC58" s="603">
        <f>SUM(E58,K58,Q58,W58)</f>
        <v>30</v>
      </c>
      <c r="AD58" s="607">
        <f>SUM(F58,L58,R58,X58)</f>
        <v>0</v>
      </c>
      <c r="AE58" s="603">
        <f>SUM(A58,G58,M58,S58,Y58)</f>
        <v>0</v>
      </c>
      <c r="AF58" s="607">
        <f>SUM(B58,H58,N58,T58,Z58)</f>
        <v>3</v>
      </c>
      <c r="AG58" s="612">
        <f>SUM(AB58,AD58)</f>
        <v>2</v>
      </c>
    </row>
    <row r="59" spans="1:33" s="32" customFormat="1" ht="15.75" customHeight="1">
      <c r="A59" s="784"/>
      <c r="B59" s="371"/>
      <c r="C59" s="61" t="s">
        <v>549</v>
      </c>
      <c r="D59" s="958"/>
      <c r="E59" s="959"/>
      <c r="F59" s="959"/>
      <c r="G59" s="959"/>
      <c r="H59" s="959"/>
      <c r="I59" s="959"/>
      <c r="J59" s="959"/>
      <c r="K59" s="959"/>
      <c r="L59" s="959"/>
      <c r="M59" s="959"/>
      <c r="N59" s="959"/>
      <c r="O59" s="959"/>
      <c r="P59" s="959"/>
      <c r="Q59" s="959"/>
      <c r="R59" s="959"/>
      <c r="S59" s="959"/>
      <c r="T59" s="959"/>
      <c r="U59" s="959"/>
      <c r="V59" s="959"/>
      <c r="W59" s="959"/>
      <c r="X59" s="959"/>
      <c r="Y59" s="959"/>
      <c r="Z59" s="959"/>
      <c r="AA59" s="959"/>
      <c r="AB59" s="959"/>
      <c r="AC59" s="959"/>
      <c r="AD59" s="959"/>
      <c r="AE59" s="959"/>
      <c r="AF59" s="959"/>
      <c r="AG59" s="960"/>
    </row>
    <row r="60" spans="1:33" s="32" customFormat="1" ht="15.75" customHeight="1">
      <c r="A60" s="785" t="s">
        <v>308</v>
      </c>
      <c r="B60" s="371" t="s">
        <v>18</v>
      </c>
      <c r="C60" s="205" t="s">
        <v>168</v>
      </c>
      <c r="D60" s="654"/>
      <c r="E60" s="655"/>
      <c r="F60" s="656"/>
      <c r="G60" s="796"/>
      <c r="H60" s="657"/>
      <c r="I60" s="655"/>
      <c r="J60" s="654"/>
      <c r="K60" s="655"/>
      <c r="L60" s="657"/>
      <c r="M60" s="655"/>
      <c r="N60" s="657"/>
      <c r="O60" s="657"/>
      <c r="P60" s="654"/>
      <c r="Q60" s="655"/>
      <c r="R60" s="657"/>
      <c r="S60" s="655"/>
      <c r="T60" s="657"/>
      <c r="U60" s="657"/>
      <c r="V60" s="636"/>
      <c r="W60" s="637"/>
      <c r="X60" s="638"/>
      <c r="Y60" s="637"/>
      <c r="Z60" s="637"/>
      <c r="AA60" s="319" t="s">
        <v>541</v>
      </c>
      <c r="AB60" s="606"/>
      <c r="AC60" s="637"/>
      <c r="AD60" s="797"/>
      <c r="AE60" s="637"/>
      <c r="AF60" s="797"/>
      <c r="AG60" s="798"/>
    </row>
    <row r="61" spans="1:33" s="32" customFormat="1" ht="15.75" customHeight="1">
      <c r="A61" s="785" t="s">
        <v>309</v>
      </c>
      <c r="B61" s="371" t="s">
        <v>18</v>
      </c>
      <c r="C61" s="207" t="s">
        <v>169</v>
      </c>
      <c r="D61" s="654"/>
      <c r="E61" s="655"/>
      <c r="F61" s="656"/>
      <c r="G61" s="796"/>
      <c r="H61" s="657"/>
      <c r="I61" s="655"/>
      <c r="J61" s="654"/>
      <c r="K61" s="655"/>
      <c r="L61" s="657"/>
      <c r="M61" s="655"/>
      <c r="N61" s="657"/>
      <c r="O61" s="657"/>
      <c r="P61" s="654"/>
      <c r="Q61" s="655"/>
      <c r="R61" s="657"/>
      <c r="S61" s="655"/>
      <c r="T61" s="657"/>
      <c r="U61" s="657"/>
      <c r="V61" s="636"/>
      <c r="W61" s="637"/>
      <c r="X61" s="638"/>
      <c r="Y61" s="637"/>
      <c r="Z61" s="637"/>
      <c r="AA61" s="319" t="s">
        <v>541</v>
      </c>
      <c r="AB61" s="606"/>
      <c r="AC61" s="637"/>
      <c r="AD61" s="797"/>
      <c r="AE61" s="637"/>
      <c r="AF61" s="797"/>
      <c r="AG61" s="798"/>
    </row>
    <row r="62" spans="1:33" s="32" customFormat="1" ht="15.75" customHeight="1">
      <c r="A62" s="266" t="s">
        <v>357</v>
      </c>
      <c r="B62" s="371" t="s">
        <v>18</v>
      </c>
      <c r="C62" s="218" t="s">
        <v>201</v>
      </c>
      <c r="D62" s="654"/>
      <c r="E62" s="655"/>
      <c r="F62" s="656"/>
      <c r="G62" s="796"/>
      <c r="H62" s="657"/>
      <c r="I62" s="655"/>
      <c r="J62" s="654"/>
      <c r="K62" s="655"/>
      <c r="L62" s="657"/>
      <c r="M62" s="655"/>
      <c r="N62" s="657"/>
      <c r="O62" s="657"/>
      <c r="P62" s="654"/>
      <c r="Q62" s="655"/>
      <c r="R62" s="657"/>
      <c r="S62" s="655"/>
      <c r="T62" s="657"/>
      <c r="U62" s="657"/>
      <c r="V62" s="636"/>
      <c r="W62" s="637"/>
      <c r="X62" s="638"/>
      <c r="Y62" s="637"/>
      <c r="Z62" s="637"/>
      <c r="AA62" s="319" t="s">
        <v>541</v>
      </c>
      <c r="AB62" s="606"/>
      <c r="AC62" s="637"/>
      <c r="AD62" s="797"/>
      <c r="AE62" s="637"/>
      <c r="AF62" s="797"/>
      <c r="AG62" s="798"/>
    </row>
    <row r="63" spans="1:33" s="32" customFormat="1" ht="15.75" customHeight="1">
      <c r="A63" s="266" t="s">
        <v>358</v>
      </c>
      <c r="B63" s="371" t="s">
        <v>18</v>
      </c>
      <c r="C63" s="208" t="s">
        <v>202</v>
      </c>
      <c r="D63" s="654"/>
      <c r="E63" s="655"/>
      <c r="F63" s="656"/>
      <c r="G63" s="796"/>
      <c r="H63" s="657"/>
      <c r="I63" s="655"/>
      <c r="J63" s="654"/>
      <c r="K63" s="655"/>
      <c r="L63" s="657"/>
      <c r="M63" s="655"/>
      <c r="N63" s="657"/>
      <c r="O63" s="657"/>
      <c r="P63" s="654"/>
      <c r="Q63" s="655"/>
      <c r="R63" s="657"/>
      <c r="S63" s="655"/>
      <c r="T63" s="657"/>
      <c r="U63" s="657"/>
      <c r="V63" s="636"/>
      <c r="W63" s="637"/>
      <c r="X63" s="638"/>
      <c r="Y63" s="637"/>
      <c r="Z63" s="637"/>
      <c r="AA63" s="319" t="s">
        <v>541</v>
      </c>
      <c r="AB63" s="606"/>
      <c r="AC63" s="637"/>
      <c r="AD63" s="797"/>
      <c r="AE63" s="637"/>
      <c r="AF63" s="797"/>
      <c r="AG63" s="798"/>
    </row>
    <row r="64" spans="1:33" s="32" customFormat="1" ht="15.75" customHeight="1">
      <c r="A64" s="266" t="s">
        <v>346</v>
      </c>
      <c r="B64" s="371" t="s">
        <v>18</v>
      </c>
      <c r="C64" s="208" t="s">
        <v>462</v>
      </c>
      <c r="D64" s="654"/>
      <c r="E64" s="655"/>
      <c r="F64" s="656"/>
      <c r="G64" s="796"/>
      <c r="H64" s="657"/>
      <c r="I64" s="655"/>
      <c r="J64" s="654"/>
      <c r="K64" s="655"/>
      <c r="L64" s="657"/>
      <c r="M64" s="655"/>
      <c r="N64" s="657"/>
      <c r="O64" s="657"/>
      <c r="P64" s="654"/>
      <c r="Q64" s="655"/>
      <c r="R64" s="657"/>
      <c r="S64" s="655"/>
      <c r="T64" s="657"/>
      <c r="U64" s="657"/>
      <c r="V64" s="636"/>
      <c r="W64" s="637"/>
      <c r="X64" s="638"/>
      <c r="Y64" s="637"/>
      <c r="Z64" s="637"/>
      <c r="AA64" s="319" t="s">
        <v>541</v>
      </c>
      <c r="AB64" s="606"/>
      <c r="AC64" s="637"/>
      <c r="AD64" s="797"/>
      <c r="AE64" s="637"/>
      <c r="AF64" s="797"/>
      <c r="AG64" s="798"/>
    </row>
    <row r="65" spans="1:33" s="32" customFormat="1" ht="15.75" customHeight="1">
      <c r="A65" s="266" t="s">
        <v>347</v>
      </c>
      <c r="B65" s="371" t="s">
        <v>18</v>
      </c>
      <c r="C65" s="208" t="s">
        <v>203</v>
      </c>
      <c r="D65" s="654"/>
      <c r="E65" s="655"/>
      <c r="F65" s="656"/>
      <c r="G65" s="796"/>
      <c r="H65" s="657"/>
      <c r="I65" s="655"/>
      <c r="J65" s="654"/>
      <c r="K65" s="655"/>
      <c r="L65" s="657"/>
      <c r="M65" s="655"/>
      <c r="N65" s="657"/>
      <c r="O65" s="657"/>
      <c r="P65" s="654"/>
      <c r="Q65" s="655"/>
      <c r="R65" s="657"/>
      <c r="S65" s="655"/>
      <c r="T65" s="657"/>
      <c r="U65" s="657"/>
      <c r="V65" s="636"/>
      <c r="W65" s="637"/>
      <c r="X65" s="638"/>
      <c r="Y65" s="637"/>
      <c r="Z65" s="637"/>
      <c r="AA65" s="801" t="s">
        <v>541</v>
      </c>
      <c r="AB65" s="802"/>
      <c r="AC65" s="637"/>
      <c r="AD65" s="797"/>
      <c r="AE65" s="637"/>
      <c r="AF65" s="797"/>
      <c r="AG65" s="803"/>
    </row>
    <row r="66" spans="1:33" s="32" customFormat="1" ht="9.75" customHeight="1" thickBot="1">
      <c r="A66" s="936"/>
      <c r="B66" s="983"/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N66" s="983"/>
      <c r="O66" s="983"/>
      <c r="P66" s="983"/>
      <c r="Q66" s="983"/>
      <c r="R66" s="983"/>
      <c r="S66" s="983"/>
      <c r="T66" s="983"/>
      <c r="U66" s="983"/>
      <c r="V66" s="983"/>
      <c r="W66" s="983"/>
      <c r="X66" s="983"/>
      <c r="Y66" s="983"/>
      <c r="Z66" s="983"/>
      <c r="AA66" s="983"/>
      <c r="AB66" s="984"/>
      <c r="AC66" s="984"/>
      <c r="AD66" s="984"/>
      <c r="AE66" s="984"/>
      <c r="AF66" s="984"/>
      <c r="AG66" s="985"/>
    </row>
    <row r="67" spans="1:33" s="32" customFormat="1" ht="15.75" customHeight="1" thickTop="1">
      <c r="A67" s="647" t="s">
        <v>356</v>
      </c>
      <c r="B67" s="382" t="s">
        <v>271</v>
      </c>
      <c r="C67" s="381" t="s">
        <v>33</v>
      </c>
      <c r="D67" s="9"/>
      <c r="E67" s="10"/>
      <c r="F67" s="10"/>
      <c r="G67" s="10"/>
      <c r="H67" s="24"/>
      <c r="I67" s="112"/>
      <c r="J67" s="65"/>
      <c r="K67" s="10"/>
      <c r="L67" s="10"/>
      <c r="M67" s="10"/>
      <c r="N67" s="24"/>
      <c r="O67" s="25"/>
      <c r="P67" s="368"/>
      <c r="Q67" s="10"/>
      <c r="R67" s="10"/>
      <c r="S67" s="10"/>
      <c r="T67" s="24"/>
      <c r="U67" s="25"/>
      <c r="V67" s="18">
        <v>4</v>
      </c>
      <c r="W67" s="127">
        <v>60</v>
      </c>
      <c r="X67" s="68"/>
      <c r="Y67" s="127">
        <f>IF(X67*15=0,"",X67*15)</f>
      </c>
      <c r="Z67" s="68">
        <v>0</v>
      </c>
      <c r="AA67" s="335" t="s">
        <v>62</v>
      </c>
      <c r="AB67" s="990"/>
      <c r="AC67" s="991"/>
      <c r="AD67" s="991"/>
      <c r="AE67" s="991"/>
      <c r="AF67" s="991"/>
      <c r="AG67" s="992"/>
    </row>
    <row r="68" spans="1:39" s="32" customFormat="1" ht="15.75" customHeight="1" thickBot="1">
      <c r="A68" s="986"/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8"/>
      <c r="AC68" s="988"/>
      <c r="AD68" s="988"/>
      <c r="AE68" s="988"/>
      <c r="AF68" s="988"/>
      <c r="AG68" s="989"/>
      <c r="AM68" s="73"/>
    </row>
    <row r="69" spans="1:39" s="32" customFormat="1" ht="15.75" customHeight="1" thickTop="1">
      <c r="A69" s="949" t="s">
        <v>34</v>
      </c>
      <c r="B69" s="993"/>
      <c r="C69" s="993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70"/>
      <c r="AC69" s="70"/>
      <c r="AD69" s="70"/>
      <c r="AE69" s="70"/>
      <c r="AF69" s="70"/>
      <c r="AG69" s="71"/>
      <c r="AM69" s="73"/>
    </row>
    <row r="70" spans="1:39" s="32" customFormat="1" ht="15.75" customHeight="1">
      <c r="A70" s="35"/>
      <c r="B70" s="27"/>
      <c r="C70" s="36" t="s">
        <v>35</v>
      </c>
      <c r="D70" s="37"/>
      <c r="E70" s="38"/>
      <c r="F70" s="38"/>
      <c r="G70" s="38"/>
      <c r="H70" s="12"/>
      <c r="I70" s="39">
        <f>IF(COUNTIF(I12:I50,"A")=0,"",COUNTIF(I12:I50,"A"))</f>
      </c>
      <c r="J70" s="38"/>
      <c r="K70" s="38"/>
      <c r="L70" s="38"/>
      <c r="M70" s="38"/>
      <c r="N70" s="12"/>
      <c r="O70" s="39">
        <f>IF(COUNTIF(O12:O50,"A")=0,"",COUNTIF(O12:O50,"A"))</f>
      </c>
      <c r="P70" s="40"/>
      <c r="Q70" s="38"/>
      <c r="R70" s="38"/>
      <c r="S70" s="38"/>
      <c r="T70" s="12"/>
      <c r="U70" s="39">
        <f>IF(COUNTIF(U12:U50,"A")=0,"",COUNTIF(U12:U50,"A"))</f>
      </c>
      <c r="V70" s="38"/>
      <c r="W70" s="38"/>
      <c r="X70" s="38"/>
      <c r="Y70" s="38"/>
      <c r="Z70" s="12"/>
      <c r="AA70" s="37">
        <f>IF(COUNTIF(AA12:AA50,"A")=0,"",COUNTIF(AA12:AA50,"A"))</f>
      </c>
      <c r="AB70" s="118"/>
      <c r="AC70" s="38"/>
      <c r="AD70" s="38"/>
      <c r="AE70" s="38"/>
      <c r="AF70" s="12"/>
      <c r="AG70" s="72">
        <f aca="true" t="shared" si="18" ref="AG70:AG82">IF(SUM(D70:AA70)=0,"",(SUM(D70:AA70)))</f>
      </c>
      <c r="AM70" s="73"/>
    </row>
    <row r="71" spans="1:39" s="32" customFormat="1" ht="15.75" customHeight="1">
      <c r="A71" s="35"/>
      <c r="B71" s="27"/>
      <c r="C71" s="36" t="s">
        <v>36</v>
      </c>
      <c r="D71" s="37"/>
      <c r="E71" s="38"/>
      <c r="F71" s="38"/>
      <c r="G71" s="38"/>
      <c r="H71" s="12"/>
      <c r="I71" s="39">
        <f>IF(COUNTIF(I12:I50,"B")=0,"",COUNTIF(I12:I50,"B"))</f>
      </c>
      <c r="J71" s="38"/>
      <c r="K71" s="38"/>
      <c r="L71" s="38"/>
      <c r="M71" s="38"/>
      <c r="N71" s="12"/>
      <c r="O71" s="39">
        <v>4</v>
      </c>
      <c r="P71" s="40"/>
      <c r="Q71" s="38"/>
      <c r="R71" s="38"/>
      <c r="S71" s="38"/>
      <c r="T71" s="12"/>
      <c r="U71" s="39">
        <f>IF(COUNTIF(U12:U50,"B")=0,"",COUNTIF(U12:U50,"B"))</f>
      </c>
      <c r="V71" s="38"/>
      <c r="W71" s="38"/>
      <c r="X71" s="38"/>
      <c r="Y71" s="38"/>
      <c r="Z71" s="12"/>
      <c r="AA71" s="37">
        <f>IF(COUNTIF(AA12:AA50,"B")=0,"",COUNTIF(AA12:AA50,"B"))</f>
        <v>1</v>
      </c>
      <c r="AB71" s="118"/>
      <c r="AC71" s="38"/>
      <c r="AD71" s="38"/>
      <c r="AE71" s="38"/>
      <c r="AF71" s="12"/>
      <c r="AG71" s="72">
        <f t="shared" si="18"/>
        <v>5</v>
      </c>
      <c r="AM71" s="73"/>
    </row>
    <row r="72" spans="1:39" s="32" customFormat="1" ht="15.75" customHeight="1">
      <c r="A72" s="35"/>
      <c r="B72" s="27"/>
      <c r="C72" s="36" t="s">
        <v>37</v>
      </c>
      <c r="D72" s="37"/>
      <c r="E72" s="38"/>
      <c r="F72" s="38"/>
      <c r="G72" s="38"/>
      <c r="H72" s="12"/>
      <c r="I72" s="39">
        <f>IF(COUNTIF(I12:I50,"F")=0,"",COUNTIF(I12:I50,"F"))</f>
      </c>
      <c r="J72" s="38"/>
      <c r="K72" s="38"/>
      <c r="L72" s="38"/>
      <c r="M72" s="38"/>
      <c r="N72" s="12"/>
      <c r="O72" s="39">
        <f>IF(COUNTIF(O12:O50,"F")=0,"",COUNTIF(O12:O50,"F"))</f>
      </c>
      <c r="P72" s="40"/>
      <c r="Q72" s="38"/>
      <c r="R72" s="38"/>
      <c r="S72" s="38"/>
      <c r="T72" s="12"/>
      <c r="U72" s="39">
        <f>IF(COUNTIF(U12:U50,"F")=0,"",COUNTIF(U12:U50,"F"))</f>
      </c>
      <c r="V72" s="38"/>
      <c r="W72" s="38"/>
      <c r="X72" s="38"/>
      <c r="Y72" s="38"/>
      <c r="Z72" s="12"/>
      <c r="AA72" s="37">
        <f>IF(COUNTIF(AA12:AA50,"F")=0,"",COUNTIF(AA12:AA50,"F"))</f>
      </c>
      <c r="AB72" s="118"/>
      <c r="AC72" s="38"/>
      <c r="AD72" s="38"/>
      <c r="AE72" s="38"/>
      <c r="AF72" s="12"/>
      <c r="AG72" s="72">
        <f t="shared" si="18"/>
      </c>
      <c r="AM72" s="73"/>
    </row>
    <row r="73" spans="1:39" s="32" customFormat="1" ht="15.75" customHeight="1">
      <c r="A73" s="35"/>
      <c r="B73" s="27"/>
      <c r="C73" s="36" t="s">
        <v>38</v>
      </c>
      <c r="D73" s="37"/>
      <c r="E73" s="38"/>
      <c r="F73" s="38"/>
      <c r="G73" s="38"/>
      <c r="H73" s="12"/>
      <c r="I73" s="39">
        <f>IF(COUNTIF(I12:I50,"F(Z)")=0,"",COUNTIF(I12:I50,"F(Z)"))</f>
      </c>
      <c r="J73" s="38"/>
      <c r="K73" s="38"/>
      <c r="L73" s="38"/>
      <c r="M73" s="38"/>
      <c r="N73" s="12"/>
      <c r="O73" s="39">
        <f>IF(COUNTIF(O12:O50,"F(Z)")=0,"",COUNTIF(O12:O50,"F(Z)"))</f>
      </c>
      <c r="P73" s="40"/>
      <c r="Q73" s="38"/>
      <c r="R73" s="38"/>
      <c r="S73" s="38"/>
      <c r="T73" s="12"/>
      <c r="U73" s="39">
        <f>IF(COUNTIF(U12:U50,"F(Z)")=0,"",COUNTIF(U12:U50,"F(Z)"))</f>
      </c>
      <c r="V73" s="38"/>
      <c r="W73" s="38"/>
      <c r="X73" s="38"/>
      <c r="Y73" s="38"/>
      <c r="Z73" s="12"/>
      <c r="AA73" s="37">
        <f>IF(COUNTIF(AA12:AA50,"F(Z)")=0,"",COUNTIF(AA12:AA50,"F(Z)"))</f>
      </c>
      <c r="AB73" s="118"/>
      <c r="AC73" s="38"/>
      <c r="AD73" s="38"/>
      <c r="AE73" s="38"/>
      <c r="AF73" s="12"/>
      <c r="AG73" s="72">
        <f t="shared" si="18"/>
      </c>
      <c r="AM73" s="73"/>
    </row>
    <row r="74" spans="1:39" s="32" customFormat="1" ht="15.75" customHeight="1">
      <c r="A74" s="35"/>
      <c r="B74" s="27"/>
      <c r="C74" s="36" t="s">
        <v>39</v>
      </c>
      <c r="D74" s="37"/>
      <c r="E74" s="38"/>
      <c r="F74" s="38"/>
      <c r="G74" s="38"/>
      <c r="H74" s="12"/>
      <c r="I74" s="39">
        <f>IF(COUNTIF(I12:I50,"G")=0,"",COUNTIF(I12:I50,"G"))</f>
      </c>
      <c r="J74" s="38"/>
      <c r="K74" s="38"/>
      <c r="L74" s="38"/>
      <c r="M74" s="38"/>
      <c r="N74" s="12"/>
      <c r="O74" s="39">
        <f>IF(COUNTIF(O12:O50,"G")=0,"",COUNTIF(O12:O50,"G"))</f>
        <v>1</v>
      </c>
      <c r="P74" s="40"/>
      <c r="Q74" s="38"/>
      <c r="R74" s="38"/>
      <c r="S74" s="38"/>
      <c r="T74" s="12"/>
      <c r="U74" s="39">
        <f>IF(COUNTIF(U12:U50,"G")=0,"",COUNTIF(U12:U50,"G"))</f>
        <v>2</v>
      </c>
      <c r="V74" s="38"/>
      <c r="W74" s="38"/>
      <c r="X74" s="38"/>
      <c r="Y74" s="38"/>
      <c r="Z74" s="12"/>
      <c r="AA74" s="37">
        <f>IF(COUNTIF(AA12:AA50,"G")=0,"",COUNTIF(AA12:AA50,"G"))</f>
        <v>3</v>
      </c>
      <c r="AB74" s="118"/>
      <c r="AC74" s="38"/>
      <c r="AD74" s="38"/>
      <c r="AE74" s="38"/>
      <c r="AF74" s="12"/>
      <c r="AG74" s="72">
        <f t="shared" si="18"/>
        <v>6</v>
      </c>
      <c r="AM74" s="73"/>
    </row>
    <row r="75" spans="1:39" s="32" customFormat="1" ht="15.75" customHeight="1">
      <c r="A75" s="35"/>
      <c r="B75" s="27"/>
      <c r="C75" s="36" t="s">
        <v>40</v>
      </c>
      <c r="D75" s="37"/>
      <c r="E75" s="38"/>
      <c r="F75" s="38"/>
      <c r="G75" s="38"/>
      <c r="H75" s="12"/>
      <c r="I75" s="39">
        <f>IF(COUNTIF(I12:I50,"G(Z)")=0,"",COUNTIF(I12:I50,"G(Z)"))</f>
      </c>
      <c r="J75" s="38"/>
      <c r="K75" s="38"/>
      <c r="L75" s="38"/>
      <c r="M75" s="38"/>
      <c r="N75" s="12"/>
      <c r="O75" s="39">
        <f>IF(COUNTIF(O12:O50,"G(Z)")=0,"",COUNTIF(O12:O50,"G(Z)"))</f>
      </c>
      <c r="P75" s="40"/>
      <c r="Q75" s="38"/>
      <c r="R75" s="38"/>
      <c r="S75" s="38"/>
      <c r="T75" s="12"/>
      <c r="U75" s="39">
        <f>IF(COUNTIF(U12:U50,"G(Z)")=0,"",COUNTIF(U12:U50,"G(Z)"))</f>
      </c>
      <c r="V75" s="38"/>
      <c r="W75" s="38"/>
      <c r="X75" s="38"/>
      <c r="Y75" s="38"/>
      <c r="Z75" s="12"/>
      <c r="AA75" s="37">
        <f>IF(COUNTIF(AA12:AA50,"G(Z)")=0,"",COUNTIF(AA12:AA50,"G(Z)"))</f>
        <v>3</v>
      </c>
      <c r="AB75" s="118"/>
      <c r="AC75" s="38"/>
      <c r="AD75" s="38"/>
      <c r="AE75" s="38"/>
      <c r="AF75" s="12"/>
      <c r="AG75" s="72">
        <f t="shared" si="18"/>
        <v>3</v>
      </c>
      <c r="AM75" s="73"/>
    </row>
    <row r="76" spans="1:39" s="32" customFormat="1" ht="15.75" customHeight="1">
      <c r="A76" s="35"/>
      <c r="B76" s="27"/>
      <c r="C76" s="36" t="s">
        <v>41</v>
      </c>
      <c r="D76" s="37"/>
      <c r="E76" s="38"/>
      <c r="F76" s="38"/>
      <c r="G76" s="38"/>
      <c r="H76" s="12"/>
      <c r="I76" s="39">
        <f>IF(COUNTIF(I12:I50,"V")=0,"",COUNTIF(I12:I50,"V"))</f>
      </c>
      <c r="J76" s="38"/>
      <c r="K76" s="38"/>
      <c r="L76" s="38"/>
      <c r="M76" s="38"/>
      <c r="N76" s="12"/>
      <c r="O76" s="39">
        <f>IF(COUNTIF(O12:O50,"V")=0,"",COUNTIF(O12:O50,"V"))</f>
      </c>
      <c r="P76" s="40"/>
      <c r="Q76" s="38"/>
      <c r="R76" s="38"/>
      <c r="S76" s="38"/>
      <c r="T76" s="12"/>
      <c r="U76" s="39">
        <v>4</v>
      </c>
      <c r="V76" s="38"/>
      <c r="W76" s="38"/>
      <c r="X76" s="38"/>
      <c r="Y76" s="38"/>
      <c r="Z76" s="12"/>
      <c r="AA76" s="37">
        <f>IF(COUNTIF(AA12:AA50,"V")=0,"",COUNTIF(AA12:AA50,"V"))</f>
      </c>
      <c r="AB76" s="118"/>
      <c r="AC76" s="38"/>
      <c r="AD76" s="38"/>
      <c r="AE76" s="38"/>
      <c r="AF76" s="12"/>
      <c r="AG76" s="72">
        <f t="shared" si="18"/>
        <v>4</v>
      </c>
      <c r="AM76" s="73"/>
    </row>
    <row r="77" spans="1:39" s="32" customFormat="1" ht="15.75" customHeight="1">
      <c r="A77" s="35"/>
      <c r="B77" s="27"/>
      <c r="C77" s="36" t="s">
        <v>42</v>
      </c>
      <c r="D77" s="37"/>
      <c r="E77" s="38"/>
      <c r="F77" s="38"/>
      <c r="G77" s="38"/>
      <c r="H77" s="12"/>
      <c r="I77" s="39">
        <f>IF(COUNTIF(I12:I50,"V(Z)")=0,"",COUNTIF(I12:I50,"V(Z)"))</f>
      </c>
      <c r="J77" s="38"/>
      <c r="K77" s="38"/>
      <c r="L77" s="38"/>
      <c r="M77" s="38"/>
      <c r="N77" s="12"/>
      <c r="O77" s="39">
        <f>IF(COUNTIF(O12:O50,"V(Z)")=0,"",COUNTIF(O12:O50,"V(Z)"))</f>
      </c>
      <c r="P77" s="40"/>
      <c r="Q77" s="38"/>
      <c r="R77" s="38"/>
      <c r="S77" s="38"/>
      <c r="T77" s="12"/>
      <c r="U77" s="39">
        <f>IF(COUNTIF(U12:U50,"V(Z)")=0,"",COUNTIF(U12:U50,"V(Z)"))</f>
      </c>
      <c r="V77" s="38"/>
      <c r="W77" s="38"/>
      <c r="X77" s="38"/>
      <c r="Y77" s="38"/>
      <c r="Z77" s="12"/>
      <c r="AA77" s="37">
        <f>IF(COUNTIF(AA12:AA50,"V(Z)")=0,"",COUNTIF(AA12:AA50,"V(Z)"))</f>
      </c>
      <c r="AB77" s="118"/>
      <c r="AC77" s="38"/>
      <c r="AD77" s="38"/>
      <c r="AE77" s="38"/>
      <c r="AF77" s="12"/>
      <c r="AG77" s="72">
        <f t="shared" si="18"/>
      </c>
      <c r="AM77" s="73"/>
    </row>
    <row r="78" spans="1:39" s="32" customFormat="1" ht="15.75" customHeight="1">
      <c r="A78" s="35"/>
      <c r="B78" s="27"/>
      <c r="C78" s="36" t="s">
        <v>43</v>
      </c>
      <c r="D78" s="37"/>
      <c r="E78" s="38"/>
      <c r="F78" s="38"/>
      <c r="G78" s="38"/>
      <c r="H78" s="12"/>
      <c r="I78" s="39">
        <f>IF(COUNTIF(I12:I50,"AV")=0,"",COUNTIF(I12:I50,"AV"))</f>
      </c>
      <c r="J78" s="38"/>
      <c r="K78" s="38"/>
      <c r="L78" s="38"/>
      <c r="M78" s="38"/>
      <c r="N78" s="12"/>
      <c r="O78" s="39">
        <f>IF(COUNTIF(O12:O50,"AV")=0,"",COUNTIF(O12:O50,"AV"))</f>
      </c>
      <c r="P78" s="40"/>
      <c r="Q78" s="38"/>
      <c r="R78" s="38"/>
      <c r="S78" s="38"/>
      <c r="T78" s="12"/>
      <c r="U78" s="39">
        <f>IF(COUNTIF(U12:U50,"AV")=0,"",COUNTIF(U12:U50,"AV"))</f>
      </c>
      <c r="V78" s="38"/>
      <c r="W78" s="38"/>
      <c r="X78" s="38"/>
      <c r="Y78" s="38"/>
      <c r="Z78" s="12"/>
      <c r="AA78" s="37">
        <f>IF(COUNTIF(AA12:AA50,"AV")=0,"",COUNTIF(AA12:AA50,"AV"))</f>
      </c>
      <c r="AB78" s="118"/>
      <c r="AC78" s="38"/>
      <c r="AD78" s="38"/>
      <c r="AE78" s="38"/>
      <c r="AF78" s="12"/>
      <c r="AG78" s="72">
        <f t="shared" si="18"/>
      </c>
      <c r="AM78" s="73"/>
    </row>
    <row r="79" spans="1:39" s="32" customFormat="1" ht="15.75" customHeight="1">
      <c r="A79" s="35"/>
      <c r="B79" s="27"/>
      <c r="C79" s="36" t="s">
        <v>44</v>
      </c>
      <c r="D79" s="37"/>
      <c r="E79" s="38"/>
      <c r="F79" s="38"/>
      <c r="G79" s="38"/>
      <c r="H79" s="12"/>
      <c r="I79" s="39">
        <f>IF(COUNTIF(I2:I50,"KO")=0,"",COUNTIF(I2:I50,"KO"))</f>
      </c>
      <c r="J79" s="38"/>
      <c r="K79" s="38"/>
      <c r="L79" s="38"/>
      <c r="M79" s="38"/>
      <c r="N79" s="12"/>
      <c r="O79" s="39">
        <f>IF(COUNTIF(O2:O50,"KO")=0,"",COUNTIF(O2:O50,"KO"))</f>
      </c>
      <c r="P79" s="40"/>
      <c r="Q79" s="38"/>
      <c r="R79" s="38"/>
      <c r="S79" s="38"/>
      <c r="T79" s="12"/>
      <c r="U79" s="39">
        <f>IF(COUNTIF(U2:U50,"KO")=0,"",COUNTIF(U2:U50,"KO"))</f>
      </c>
      <c r="V79" s="38"/>
      <c r="W79" s="38"/>
      <c r="X79" s="38"/>
      <c r="Y79" s="38"/>
      <c r="Z79" s="12"/>
      <c r="AA79" s="37">
        <f>IF(COUNTIF(AA2:AA50,"KO")=0,"",COUNTIF(AA2:AA50,"KO"))</f>
      </c>
      <c r="AB79" s="118"/>
      <c r="AC79" s="38"/>
      <c r="AD79" s="38"/>
      <c r="AE79" s="38"/>
      <c r="AF79" s="12"/>
      <c r="AG79" s="72">
        <f t="shared" si="18"/>
      </c>
      <c r="AM79" s="73"/>
    </row>
    <row r="80" spans="1:39" s="32" customFormat="1" ht="15.75" customHeight="1">
      <c r="A80" s="35"/>
      <c r="B80" s="27"/>
      <c r="C80" s="44" t="s">
        <v>45</v>
      </c>
      <c r="D80" s="37"/>
      <c r="E80" s="38"/>
      <c r="F80" s="38"/>
      <c r="G80" s="38"/>
      <c r="H80" s="12"/>
      <c r="I80" s="39">
        <f>IF(COUNTIF(I12:I50,"S")=0,"",COUNTIF(I12:I50,"S"))</f>
      </c>
      <c r="J80" s="38"/>
      <c r="K80" s="38"/>
      <c r="L80" s="38"/>
      <c r="M80" s="38"/>
      <c r="N80" s="12"/>
      <c r="O80" s="39">
        <f>IF(COUNTIF(O12:O50,"S")=0,"",COUNTIF(O12:O50,"S"))</f>
      </c>
      <c r="P80" s="40"/>
      <c r="Q80" s="38"/>
      <c r="R80" s="38"/>
      <c r="S80" s="38"/>
      <c r="T80" s="12"/>
      <c r="U80" s="39">
        <v>1</v>
      </c>
      <c r="V80" s="38"/>
      <c r="W80" s="38"/>
      <c r="X80" s="38"/>
      <c r="Y80" s="38"/>
      <c r="Z80" s="12"/>
      <c r="AA80" s="37">
        <f>IF(COUNTIF(AA12:AA50,"S")=0,"",COUNTIF(AA12:AA50,"S"))</f>
      </c>
      <c r="AB80" s="118"/>
      <c r="AC80" s="38"/>
      <c r="AD80" s="38"/>
      <c r="AE80" s="38"/>
      <c r="AF80" s="12"/>
      <c r="AG80" s="72">
        <f t="shared" si="18"/>
        <v>1</v>
      </c>
      <c r="AM80" s="73"/>
    </row>
    <row r="81" spans="1:39" s="32" customFormat="1" ht="21" customHeight="1">
      <c r="A81" s="35"/>
      <c r="B81" s="27"/>
      <c r="C81" s="44" t="s">
        <v>46</v>
      </c>
      <c r="D81" s="45"/>
      <c r="E81" s="46"/>
      <c r="F81" s="46"/>
      <c r="G81" s="46"/>
      <c r="H81" s="47"/>
      <c r="I81" s="39">
        <f>IF(COUNTIF(I12:I50,"Z")=0,"",COUNTIF(I12:I50,"Z"))</f>
      </c>
      <c r="J81" s="46"/>
      <c r="K81" s="46"/>
      <c r="L81" s="46"/>
      <c r="M81" s="46"/>
      <c r="N81" s="47"/>
      <c r="O81" s="39">
        <f>IF(COUNTIF(O12:O50,"Z")=0,"",COUNTIF(O12:O50,"Z"))</f>
      </c>
      <c r="P81" s="48"/>
      <c r="Q81" s="46"/>
      <c r="R81" s="46"/>
      <c r="S81" s="46"/>
      <c r="T81" s="47"/>
      <c r="U81" s="39">
        <f>IF(COUNTIF(U12:U50,"Z")=0,"",COUNTIF(U12:U50,"Z"))</f>
      </c>
      <c r="V81" s="46"/>
      <c r="W81" s="46"/>
      <c r="X81" s="46"/>
      <c r="Y81" s="46"/>
      <c r="Z81" s="47"/>
      <c r="AA81" s="37">
        <v>13</v>
      </c>
      <c r="AB81" s="118"/>
      <c r="AC81" s="38"/>
      <c r="AD81" s="38"/>
      <c r="AE81" s="38"/>
      <c r="AF81" s="12"/>
      <c r="AG81" s="72">
        <f t="shared" si="18"/>
        <v>13</v>
      </c>
      <c r="AM81" s="73"/>
    </row>
    <row r="82" spans="1:33" s="32" customFormat="1" ht="15.75" customHeight="1">
      <c r="A82" s="74"/>
      <c r="B82" s="28"/>
      <c r="C82" s="49" t="s">
        <v>47</v>
      </c>
      <c r="D82" s="75"/>
      <c r="E82" s="76"/>
      <c r="F82" s="76"/>
      <c r="G82" s="76"/>
      <c r="H82" s="77"/>
      <c r="I82" s="39">
        <f>IF(COUNTIF(I12:I50,"KR")=0,"",COUNTIF(I12:I50,"KR"))</f>
      </c>
      <c r="J82" s="76"/>
      <c r="K82" s="76"/>
      <c r="L82" s="76"/>
      <c r="M82" s="76"/>
      <c r="N82" s="77"/>
      <c r="O82" s="39">
        <v>2</v>
      </c>
      <c r="P82" s="78"/>
      <c r="Q82" s="76"/>
      <c r="R82" s="76"/>
      <c r="S82" s="76"/>
      <c r="T82" s="77"/>
      <c r="U82" s="39">
        <v>1</v>
      </c>
      <c r="V82" s="76"/>
      <c r="W82" s="76"/>
      <c r="X82" s="76"/>
      <c r="Y82" s="76"/>
      <c r="Z82" s="77"/>
      <c r="AA82" s="37">
        <v>2</v>
      </c>
      <c r="AB82" s="119"/>
      <c r="AC82" s="79"/>
      <c r="AD82" s="79"/>
      <c r="AE82" s="79"/>
      <c r="AF82" s="80"/>
      <c r="AG82" s="72">
        <f t="shared" si="18"/>
        <v>5</v>
      </c>
    </row>
    <row r="83" spans="1:33" s="32" customFormat="1" ht="15.75" customHeight="1">
      <c r="A83" s="81"/>
      <c r="B83" s="82"/>
      <c r="C83" s="111" t="s">
        <v>67</v>
      </c>
      <c r="D83" s="83"/>
      <c r="E83" s="83"/>
      <c r="F83" s="83"/>
      <c r="G83" s="83"/>
      <c r="H83" s="84"/>
      <c r="I83" s="19"/>
      <c r="J83" s="83"/>
      <c r="K83" s="83"/>
      <c r="L83" s="83"/>
      <c r="M83" s="83"/>
      <c r="N83" s="84"/>
      <c r="O83" s="85"/>
      <c r="P83" s="86"/>
      <c r="Q83" s="83"/>
      <c r="R83" s="83"/>
      <c r="S83" s="83"/>
      <c r="T83" s="84"/>
      <c r="U83" s="85"/>
      <c r="V83" s="83"/>
      <c r="W83" s="83"/>
      <c r="X83" s="83"/>
      <c r="Y83" s="83"/>
      <c r="Z83" s="84"/>
      <c r="AA83" s="116"/>
      <c r="AB83" s="120"/>
      <c r="AC83" s="87"/>
      <c r="AD83" s="87"/>
      <c r="AE83" s="87"/>
      <c r="AF83" s="88"/>
      <c r="AG83" s="17"/>
    </row>
    <row r="84" spans="1:33" s="32" customFormat="1" ht="15.75" customHeight="1" thickBot="1">
      <c r="A84" s="89"/>
      <c r="B84" s="90"/>
      <c r="C84" s="105" t="s">
        <v>64</v>
      </c>
      <c r="D84" s="91"/>
      <c r="E84" s="92"/>
      <c r="F84" s="92"/>
      <c r="G84" s="92"/>
      <c r="H84" s="93"/>
      <c r="I84" s="106">
        <f>IF(SUM(I70:I83)=0,"",(SUM(I70:I83)))</f>
      </c>
      <c r="J84" s="107"/>
      <c r="K84" s="107"/>
      <c r="L84" s="107"/>
      <c r="M84" s="107"/>
      <c r="N84" s="108"/>
      <c r="O84" s="106">
        <f>IF(SUM(O70:O83)=0,"",(SUM(O70:O83)))</f>
        <v>7</v>
      </c>
      <c r="P84" s="109"/>
      <c r="Q84" s="107"/>
      <c r="R84" s="107"/>
      <c r="S84" s="107"/>
      <c r="T84" s="108"/>
      <c r="U84" s="106">
        <f>IF(SUM(U70:U83)=0,"",(SUM(U70:U83)))</f>
        <v>8</v>
      </c>
      <c r="V84" s="107"/>
      <c r="W84" s="107"/>
      <c r="X84" s="107"/>
      <c r="Y84" s="107"/>
      <c r="Z84" s="108"/>
      <c r="AA84" s="117">
        <f>IF(SUM(AA70:AA83)=0,"",(SUM(AA70:AA83)))</f>
        <v>22</v>
      </c>
      <c r="AB84" s="121"/>
      <c r="AC84" s="107"/>
      <c r="AD84" s="107"/>
      <c r="AE84" s="107"/>
      <c r="AF84" s="108"/>
      <c r="AG84" s="110">
        <f>IF(SUM(AG70:AG83)=0,"",(SUM(AG70:AG83)))</f>
        <v>37</v>
      </c>
    </row>
    <row r="85" spans="1:33" s="32" customFormat="1" ht="15.75" customHeight="1" thickTop="1">
      <c r="A85" s="996" t="s">
        <v>49</v>
      </c>
      <c r="B85" s="997"/>
      <c r="C85" s="997"/>
      <c r="D85" s="997"/>
      <c r="E85" s="997"/>
      <c r="F85" s="997"/>
      <c r="G85" s="997"/>
      <c r="H85" s="997"/>
      <c r="I85" s="997"/>
      <c r="J85" s="997"/>
      <c r="K85" s="997"/>
      <c r="L85" s="997"/>
      <c r="M85" s="997"/>
      <c r="N85" s="997"/>
      <c r="O85" s="997"/>
      <c r="P85" s="997"/>
      <c r="Q85" s="997"/>
      <c r="R85" s="997"/>
      <c r="S85" s="997"/>
      <c r="T85" s="997"/>
      <c r="U85" s="997"/>
      <c r="V85" s="997"/>
      <c r="W85" s="997"/>
      <c r="X85" s="997"/>
      <c r="Y85" s="997"/>
      <c r="Z85" s="997"/>
      <c r="AA85" s="997"/>
      <c r="AB85" s="972"/>
      <c r="AC85" s="973"/>
      <c r="AD85" s="973"/>
      <c r="AE85" s="973"/>
      <c r="AF85" s="973"/>
      <c r="AG85" s="974"/>
    </row>
    <row r="86" spans="1:33" s="32" customFormat="1" ht="15.75" customHeight="1">
      <c r="A86" s="967" t="s">
        <v>523</v>
      </c>
      <c r="B86" s="968"/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968"/>
      <c r="AA86" s="969"/>
      <c r="AB86" s="975"/>
      <c r="AC86" s="976"/>
      <c r="AD86" s="976"/>
      <c r="AE86" s="976"/>
      <c r="AF86" s="976"/>
      <c r="AG86" s="977"/>
    </row>
    <row r="87" spans="1:33" s="32" customFormat="1" ht="15.75" customHeight="1">
      <c r="A87" s="967" t="s">
        <v>339</v>
      </c>
      <c r="B87" s="968"/>
      <c r="C87" s="968"/>
      <c r="D87" s="968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8"/>
      <c r="R87" s="968"/>
      <c r="S87" s="968"/>
      <c r="T87" s="968"/>
      <c r="U87" s="968"/>
      <c r="V87" s="968"/>
      <c r="W87" s="968"/>
      <c r="X87" s="968"/>
      <c r="Y87" s="968"/>
      <c r="Z87" s="968"/>
      <c r="AA87" s="969"/>
      <c r="AB87" s="975"/>
      <c r="AC87" s="976"/>
      <c r="AD87" s="976"/>
      <c r="AE87" s="976"/>
      <c r="AF87" s="976"/>
      <c r="AG87" s="977"/>
    </row>
    <row r="88" spans="1:33" s="32" customFormat="1" ht="15.75" customHeight="1">
      <c r="A88" s="970"/>
      <c r="B88" s="971"/>
      <c r="C88" s="971"/>
      <c r="D88" s="971"/>
      <c r="E88" s="971"/>
      <c r="F88" s="971"/>
      <c r="G88" s="971"/>
      <c r="H88" s="971"/>
      <c r="I88" s="971"/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5"/>
      <c r="AC88" s="976"/>
      <c r="AD88" s="976"/>
      <c r="AE88" s="976"/>
      <c r="AF88" s="976"/>
      <c r="AG88" s="977"/>
    </row>
    <row r="89" spans="1:33" s="32" customFormat="1" ht="15.75" customHeight="1" thickBot="1">
      <c r="A89" s="981"/>
      <c r="B89" s="982"/>
      <c r="C89" s="982"/>
      <c r="D89" s="982"/>
      <c r="E89" s="982"/>
      <c r="F89" s="982"/>
      <c r="G89" s="982"/>
      <c r="H89" s="982"/>
      <c r="I89" s="982"/>
      <c r="J89" s="982"/>
      <c r="K89" s="982"/>
      <c r="L89" s="982"/>
      <c r="M89" s="982"/>
      <c r="N89" s="982"/>
      <c r="O89" s="982"/>
      <c r="P89" s="982"/>
      <c r="Q89" s="982"/>
      <c r="R89" s="982"/>
      <c r="S89" s="982"/>
      <c r="T89" s="982"/>
      <c r="U89" s="982"/>
      <c r="V89" s="982"/>
      <c r="W89" s="982"/>
      <c r="X89" s="982"/>
      <c r="Y89" s="982"/>
      <c r="Z89" s="982"/>
      <c r="AA89" s="982"/>
      <c r="AB89" s="978"/>
      <c r="AC89" s="979"/>
      <c r="AD89" s="979"/>
      <c r="AE89" s="979"/>
      <c r="AF89" s="979"/>
      <c r="AG89" s="980"/>
    </row>
    <row r="90" spans="1:3" s="32" customFormat="1" ht="15.75" customHeight="1" thickTop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3"/>
      <c r="C152" s="53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3" ht="15.75" customHeight="1">
      <c r="A160" s="50"/>
      <c r="B160" s="54"/>
      <c r="C160" s="54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ht="15.75" customHeight="1">
      <c r="A161" s="50"/>
      <c r="B161" s="54"/>
      <c r="C161" s="54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  <row r="258" spans="1:3" ht="15.75">
      <c r="A258" s="55"/>
      <c r="B258" s="20"/>
      <c r="C258" s="20"/>
    </row>
  </sheetData>
  <sheetProtection selectLockedCells="1"/>
  <mergeCells count="50">
    <mergeCell ref="A88:AA88"/>
    <mergeCell ref="A89:AA89"/>
    <mergeCell ref="A1:AG1"/>
    <mergeCell ref="A2:AG2"/>
    <mergeCell ref="A85:AA85"/>
    <mergeCell ref="AG8:AG9"/>
    <mergeCell ref="AB6:AG6"/>
    <mergeCell ref="AB7:AG7"/>
    <mergeCell ref="A5:AG5"/>
    <mergeCell ref="AB85:AG89"/>
    <mergeCell ref="A86:AA86"/>
    <mergeCell ref="Z8:Z9"/>
    <mergeCell ref="A69:AA69"/>
    <mergeCell ref="A66:AG66"/>
    <mergeCell ref="A68:AG68"/>
    <mergeCell ref="AB67:AG67"/>
    <mergeCell ref="D40:AG40"/>
    <mergeCell ref="D53:AG53"/>
    <mergeCell ref="I8:I9"/>
    <mergeCell ref="AF8:AF9"/>
    <mergeCell ref="A87:AA87"/>
    <mergeCell ref="C6:C9"/>
    <mergeCell ref="N8:N9"/>
    <mergeCell ref="O8:O9"/>
    <mergeCell ref="D7:I7"/>
    <mergeCell ref="D8:E8"/>
    <mergeCell ref="F8:G8"/>
    <mergeCell ref="H8:H9"/>
    <mergeCell ref="A6:A9"/>
    <mergeCell ref="B6:B9"/>
    <mergeCell ref="A3:AG3"/>
    <mergeCell ref="A4:AG4"/>
    <mergeCell ref="AA8:AA9"/>
    <mergeCell ref="D6:AA6"/>
    <mergeCell ref="J8:K8"/>
    <mergeCell ref="L8:M8"/>
    <mergeCell ref="V7:AA7"/>
    <mergeCell ref="J7:O7"/>
    <mergeCell ref="P7:U7"/>
    <mergeCell ref="P8:Q8"/>
    <mergeCell ref="D59:AG59"/>
    <mergeCell ref="D20:AG20"/>
    <mergeCell ref="R8:S8"/>
    <mergeCell ref="T8:T9"/>
    <mergeCell ref="V8:W8"/>
    <mergeCell ref="X8:Y8"/>
    <mergeCell ref="AB8:AC8"/>
    <mergeCell ref="AD8:AE8"/>
    <mergeCell ref="U8:U9"/>
    <mergeCell ref="D11:AG12"/>
  </mergeCells>
  <printOptions/>
  <pageMargins left="1.44" right="0.75" top="1" bottom="1" header="0.5" footer="0.5"/>
  <pageSetup horizontalDpi="600" verticalDpi="600" orientation="portrait" paperSize="9" scale="40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BB256"/>
  <sheetViews>
    <sheetView zoomScale="75" zoomScaleNormal="75" zoomScaleSheetLayoutView="75" zoomScalePageLayoutView="0" workbookViewId="0" topLeftCell="A1">
      <pane ySplit="9" topLeftCell="A72" activePane="bottomLeft" state="frozen"/>
      <selection pane="topLeft" activeCell="A1" sqref="A1"/>
      <selection pane="bottomLeft" activeCell="A6" sqref="A6:AG87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6.1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6.660156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6.660156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885" t="s">
        <v>0</v>
      </c>
      <c r="B1" s="885"/>
      <c r="C1" s="885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886" t="s">
        <v>162</v>
      </c>
      <c r="B2" s="886"/>
      <c r="C2" s="886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12" t="s">
        <v>472</v>
      </c>
      <c r="B3" s="101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14" t="s">
        <v>1</v>
      </c>
      <c r="B4" s="1014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893" t="s">
        <v>2</v>
      </c>
      <c r="B5" s="893"/>
      <c r="C5" s="893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26" t="s">
        <v>3</v>
      </c>
      <c r="B6" s="1034" t="s">
        <v>4</v>
      </c>
      <c r="C6" s="1020"/>
      <c r="D6" s="1017" t="s">
        <v>6</v>
      </c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9"/>
      <c r="AB6" s="999" t="s">
        <v>69</v>
      </c>
      <c r="AC6" s="999"/>
      <c r="AD6" s="999"/>
      <c r="AE6" s="999"/>
      <c r="AF6" s="999"/>
      <c r="AG6" s="1000"/>
    </row>
    <row r="7" spans="1:33" ht="15.75" customHeight="1">
      <c r="A7" s="1027"/>
      <c r="B7" s="1035"/>
      <c r="C7" s="1021"/>
      <c r="D7" s="1008" t="s">
        <v>11</v>
      </c>
      <c r="E7" s="1002"/>
      <c r="F7" s="1002"/>
      <c r="G7" s="1002"/>
      <c r="H7" s="1002"/>
      <c r="I7" s="1009"/>
      <c r="J7" s="1008" t="s">
        <v>50</v>
      </c>
      <c r="K7" s="1002"/>
      <c r="L7" s="1002"/>
      <c r="M7" s="1002"/>
      <c r="N7" s="1002"/>
      <c r="O7" s="1009"/>
      <c r="P7" s="1008" t="s">
        <v>51</v>
      </c>
      <c r="Q7" s="1002"/>
      <c r="R7" s="1002"/>
      <c r="S7" s="1002"/>
      <c r="T7" s="1002"/>
      <c r="U7" s="1009"/>
      <c r="V7" s="1008" t="s">
        <v>52</v>
      </c>
      <c r="W7" s="1002"/>
      <c r="X7" s="1002"/>
      <c r="Y7" s="1002"/>
      <c r="Z7" s="1002"/>
      <c r="AA7" s="1009"/>
      <c r="AB7" s="1001" t="s">
        <v>53</v>
      </c>
      <c r="AC7" s="1002"/>
      <c r="AD7" s="1002"/>
      <c r="AE7" s="1002"/>
      <c r="AF7" s="1002"/>
      <c r="AG7" s="1003"/>
    </row>
    <row r="8" spans="1:33" ht="15.75" customHeight="1" thickBot="1">
      <c r="A8" s="1027"/>
      <c r="B8" s="1035"/>
      <c r="C8" s="1021"/>
      <c r="D8" s="1005" t="s">
        <v>12</v>
      </c>
      <c r="E8" s="1005"/>
      <c r="F8" s="1006" t="s">
        <v>13</v>
      </c>
      <c r="G8" s="1006"/>
      <c r="H8" s="1010" t="s">
        <v>14</v>
      </c>
      <c r="I8" s="1011" t="s">
        <v>75</v>
      </c>
      <c r="J8" s="1005" t="s">
        <v>12</v>
      </c>
      <c r="K8" s="1005"/>
      <c r="L8" s="1006" t="s">
        <v>13</v>
      </c>
      <c r="M8" s="1006"/>
      <c r="N8" s="1010" t="s">
        <v>14</v>
      </c>
      <c r="O8" s="1011" t="s">
        <v>75</v>
      </c>
      <c r="P8" s="1005" t="s">
        <v>12</v>
      </c>
      <c r="Q8" s="1005"/>
      <c r="R8" s="1006" t="s">
        <v>13</v>
      </c>
      <c r="S8" s="1006"/>
      <c r="T8" s="1010" t="s">
        <v>14</v>
      </c>
      <c r="U8" s="1011" t="s">
        <v>75</v>
      </c>
      <c r="V8" s="1005" t="s">
        <v>12</v>
      </c>
      <c r="W8" s="1005"/>
      <c r="X8" s="1006" t="s">
        <v>13</v>
      </c>
      <c r="Y8" s="1006"/>
      <c r="Z8" s="1010" t="s">
        <v>14</v>
      </c>
      <c r="AA8" s="1016" t="s">
        <v>75</v>
      </c>
      <c r="AB8" s="1004" t="s">
        <v>12</v>
      </c>
      <c r="AC8" s="1005"/>
      <c r="AD8" s="1006" t="s">
        <v>13</v>
      </c>
      <c r="AE8" s="1006"/>
      <c r="AF8" s="1010" t="s">
        <v>14</v>
      </c>
      <c r="AG8" s="998" t="s">
        <v>72</v>
      </c>
    </row>
    <row r="9" spans="1:33" ht="79.5" customHeight="1" thickBot="1">
      <c r="A9" s="1028"/>
      <c r="B9" s="1036"/>
      <c r="C9" s="1022"/>
      <c r="D9" s="3" t="s">
        <v>70</v>
      </c>
      <c r="E9" s="2" t="s">
        <v>71</v>
      </c>
      <c r="F9" s="4" t="s">
        <v>70</v>
      </c>
      <c r="G9" s="2" t="s">
        <v>71</v>
      </c>
      <c r="H9" s="1010"/>
      <c r="I9" s="1011"/>
      <c r="J9" s="3" t="s">
        <v>70</v>
      </c>
      <c r="K9" s="2" t="s">
        <v>71</v>
      </c>
      <c r="L9" s="4" t="s">
        <v>70</v>
      </c>
      <c r="M9" s="2" t="s">
        <v>71</v>
      </c>
      <c r="N9" s="1010"/>
      <c r="O9" s="1011"/>
      <c r="P9" s="3" t="s">
        <v>70</v>
      </c>
      <c r="Q9" s="2" t="s">
        <v>71</v>
      </c>
      <c r="R9" s="4" t="s">
        <v>70</v>
      </c>
      <c r="S9" s="2" t="s">
        <v>71</v>
      </c>
      <c r="T9" s="1010"/>
      <c r="U9" s="1011"/>
      <c r="V9" s="3" t="s">
        <v>70</v>
      </c>
      <c r="W9" s="2" t="s">
        <v>71</v>
      </c>
      <c r="X9" s="4" t="s">
        <v>70</v>
      </c>
      <c r="Y9" s="2" t="s">
        <v>71</v>
      </c>
      <c r="Z9" s="1010"/>
      <c r="AA9" s="1016"/>
      <c r="AB9" s="114" t="s">
        <v>70</v>
      </c>
      <c r="AC9" s="2" t="s">
        <v>71</v>
      </c>
      <c r="AD9" s="4" t="s">
        <v>70</v>
      </c>
      <c r="AE9" s="2" t="s">
        <v>71</v>
      </c>
      <c r="AF9" s="1010"/>
      <c r="AG9" s="998"/>
    </row>
    <row r="10" spans="1:33" ht="21.75" customHeight="1" thickBot="1">
      <c r="A10" s="351"/>
      <c r="B10" s="390"/>
      <c r="C10" s="126" t="s">
        <v>66</v>
      </c>
      <c r="D10" s="141"/>
      <c r="E10" s="142"/>
      <c r="F10" s="142"/>
      <c r="G10" s="142"/>
      <c r="H10" s="142"/>
      <c r="I10" s="14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4"/>
      <c r="AC10" s="142"/>
      <c r="AD10" s="142"/>
      <c r="AE10" s="142"/>
      <c r="AF10" s="142"/>
      <c r="AG10" s="145"/>
    </row>
    <row r="11" spans="1:33" ht="15.75" customHeight="1">
      <c r="A11" s="352" t="s">
        <v>54</v>
      </c>
      <c r="B11" s="360"/>
      <c r="C11" s="61" t="s">
        <v>55</v>
      </c>
      <c r="D11" s="961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</row>
    <row r="12" spans="1:33" ht="15.75" customHeight="1">
      <c r="A12" s="352"/>
      <c r="B12" s="360"/>
      <c r="C12" s="336" t="s">
        <v>164</v>
      </c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</row>
    <row r="13" spans="1:33" ht="15.75" customHeight="1">
      <c r="A13" s="613" t="s">
        <v>152</v>
      </c>
      <c r="B13" s="371" t="s">
        <v>26</v>
      </c>
      <c r="C13" s="679" t="s">
        <v>374</v>
      </c>
      <c r="D13" s="645"/>
      <c r="E13" s="603"/>
      <c r="F13" s="610"/>
      <c r="G13" s="603"/>
      <c r="H13" s="610"/>
      <c r="I13" s="633"/>
      <c r="J13" s="740">
        <v>3</v>
      </c>
      <c r="K13" s="741">
        <v>45</v>
      </c>
      <c r="L13" s="742">
        <v>1</v>
      </c>
      <c r="M13" s="741">
        <v>15</v>
      </c>
      <c r="N13" s="742">
        <v>6</v>
      </c>
      <c r="O13" s="743" t="s">
        <v>24</v>
      </c>
      <c r="P13" s="645"/>
      <c r="Q13" s="603"/>
      <c r="R13" s="610"/>
      <c r="S13" s="603"/>
      <c r="T13" s="610"/>
      <c r="U13" s="633" t="s">
        <v>540</v>
      </c>
      <c r="V13" s="645"/>
      <c r="W13" s="603"/>
      <c r="X13" s="610"/>
      <c r="Y13" s="603"/>
      <c r="Z13" s="610"/>
      <c r="AA13" s="605"/>
      <c r="AB13" s="606">
        <f>SUM(D13,J13,P13,V13)</f>
        <v>3</v>
      </c>
      <c r="AC13" s="603">
        <f>SUM(E13,K13,Q13,W13)</f>
        <v>45</v>
      </c>
      <c r="AD13" s="607">
        <f>SUM(F13,L13,R13,X13)</f>
        <v>1</v>
      </c>
      <c r="AE13" s="603">
        <f aca="true" t="shared" si="0" ref="AE13:AF17">SUM(A13,G13,M13,S13,Y13)</f>
        <v>15</v>
      </c>
      <c r="AF13" s="607">
        <f>SUM(B13,H13,N13,T13,Z13)</f>
        <v>6</v>
      </c>
      <c r="AG13" s="612">
        <f aca="true" t="shared" si="1" ref="AG13:AG19">SUM(AB13,AD13)</f>
        <v>4</v>
      </c>
    </row>
    <row r="14" spans="1:33" ht="15.75" customHeight="1">
      <c r="A14" s="613" t="s">
        <v>153</v>
      </c>
      <c r="B14" s="371" t="s">
        <v>26</v>
      </c>
      <c r="C14" s="679" t="s">
        <v>375</v>
      </c>
      <c r="D14" s="645"/>
      <c r="E14" s="603"/>
      <c r="F14" s="610"/>
      <c r="G14" s="603"/>
      <c r="H14" s="610"/>
      <c r="I14" s="633"/>
      <c r="J14" s="744">
        <v>2</v>
      </c>
      <c r="K14" s="745">
        <v>30</v>
      </c>
      <c r="L14" s="746">
        <v>3</v>
      </c>
      <c r="M14" s="745">
        <v>45</v>
      </c>
      <c r="N14" s="746">
        <v>8</v>
      </c>
      <c r="O14" s="747" t="s">
        <v>24</v>
      </c>
      <c r="P14" s="645"/>
      <c r="Q14" s="603"/>
      <c r="R14" s="610"/>
      <c r="S14" s="603"/>
      <c r="T14" s="610"/>
      <c r="U14" s="633" t="s">
        <v>540</v>
      </c>
      <c r="V14" s="645"/>
      <c r="W14" s="603"/>
      <c r="X14" s="610"/>
      <c r="Y14" s="603"/>
      <c r="Z14" s="610"/>
      <c r="AA14" s="605"/>
      <c r="AB14" s="606">
        <f aca="true" t="shared" si="2" ref="AB14:AD17">SUM(D14,J14,P14,V14)</f>
        <v>2</v>
      </c>
      <c r="AC14" s="603">
        <f t="shared" si="2"/>
        <v>30</v>
      </c>
      <c r="AD14" s="607">
        <f t="shared" si="2"/>
        <v>3</v>
      </c>
      <c r="AE14" s="603">
        <f t="shared" si="0"/>
        <v>45</v>
      </c>
      <c r="AF14" s="607">
        <f t="shared" si="0"/>
        <v>8</v>
      </c>
      <c r="AG14" s="612">
        <f t="shared" si="1"/>
        <v>5</v>
      </c>
    </row>
    <row r="15" spans="1:33" ht="15.75" customHeight="1">
      <c r="A15" s="613" t="s">
        <v>154</v>
      </c>
      <c r="B15" s="371" t="s">
        <v>26</v>
      </c>
      <c r="C15" s="679" t="s">
        <v>376</v>
      </c>
      <c r="D15" s="645"/>
      <c r="E15" s="603"/>
      <c r="F15" s="610"/>
      <c r="G15" s="603"/>
      <c r="H15" s="610"/>
      <c r="I15" s="633"/>
      <c r="J15" s="744">
        <v>3</v>
      </c>
      <c r="K15" s="745">
        <v>45</v>
      </c>
      <c r="L15" s="746"/>
      <c r="M15" s="745"/>
      <c r="N15" s="746">
        <v>4</v>
      </c>
      <c r="O15" s="747" t="s">
        <v>24</v>
      </c>
      <c r="P15" s="645"/>
      <c r="Q15" s="603"/>
      <c r="R15" s="610"/>
      <c r="S15" s="603"/>
      <c r="T15" s="610"/>
      <c r="U15" s="633" t="s">
        <v>540</v>
      </c>
      <c r="V15" s="645"/>
      <c r="W15" s="603"/>
      <c r="X15" s="610"/>
      <c r="Y15" s="603"/>
      <c r="Z15" s="610"/>
      <c r="AA15" s="605"/>
      <c r="AB15" s="606">
        <f t="shared" si="2"/>
        <v>3</v>
      </c>
      <c r="AC15" s="603">
        <f t="shared" si="2"/>
        <v>45</v>
      </c>
      <c r="AD15" s="607">
        <f t="shared" si="2"/>
        <v>0</v>
      </c>
      <c r="AE15" s="603">
        <f t="shared" si="0"/>
        <v>0</v>
      </c>
      <c r="AF15" s="607">
        <f t="shared" si="0"/>
        <v>4</v>
      </c>
      <c r="AG15" s="612">
        <f t="shared" si="1"/>
        <v>3</v>
      </c>
    </row>
    <row r="16" spans="1:33" ht="15.75" customHeight="1">
      <c r="A16" s="613" t="s">
        <v>155</v>
      </c>
      <c r="B16" s="371" t="s">
        <v>26</v>
      </c>
      <c r="C16" s="679" t="s">
        <v>377</v>
      </c>
      <c r="D16" s="645"/>
      <c r="E16" s="603"/>
      <c r="F16" s="610"/>
      <c r="G16" s="603"/>
      <c r="H16" s="610"/>
      <c r="I16" s="633"/>
      <c r="J16" s="744">
        <v>1</v>
      </c>
      <c r="K16" s="745">
        <v>15</v>
      </c>
      <c r="L16" s="746">
        <v>3</v>
      </c>
      <c r="M16" s="745">
        <v>45</v>
      </c>
      <c r="N16" s="746">
        <v>6</v>
      </c>
      <c r="O16" s="747" t="s">
        <v>24</v>
      </c>
      <c r="P16" s="645"/>
      <c r="Q16" s="603"/>
      <c r="R16" s="610"/>
      <c r="S16" s="603"/>
      <c r="T16" s="610"/>
      <c r="U16" s="633" t="s">
        <v>540</v>
      </c>
      <c r="V16" s="645"/>
      <c r="W16" s="603"/>
      <c r="X16" s="610"/>
      <c r="Y16" s="603"/>
      <c r="Z16" s="610"/>
      <c r="AA16" s="605"/>
      <c r="AB16" s="606">
        <f t="shared" si="2"/>
        <v>1</v>
      </c>
      <c r="AC16" s="603">
        <f t="shared" si="2"/>
        <v>15</v>
      </c>
      <c r="AD16" s="607">
        <f t="shared" si="2"/>
        <v>3</v>
      </c>
      <c r="AE16" s="603">
        <f t="shared" si="0"/>
        <v>45</v>
      </c>
      <c r="AF16" s="607">
        <f t="shared" si="0"/>
        <v>6</v>
      </c>
      <c r="AG16" s="612">
        <f t="shared" si="1"/>
        <v>4</v>
      </c>
    </row>
    <row r="17" spans="1:33" ht="15.75" customHeight="1">
      <c r="A17" s="181" t="s">
        <v>17</v>
      </c>
      <c r="B17" s="371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748">
        <v>1</v>
      </c>
      <c r="K17" s="749">
        <v>15</v>
      </c>
      <c r="L17" s="750">
        <v>1</v>
      </c>
      <c r="M17" s="749">
        <v>15</v>
      </c>
      <c r="N17" s="750">
        <v>3</v>
      </c>
      <c r="O17" s="751"/>
      <c r="P17" s="610"/>
      <c r="Q17" s="603"/>
      <c r="R17" s="610"/>
      <c r="S17" s="610"/>
      <c r="T17" s="610"/>
      <c r="U17" s="633"/>
      <c r="V17" s="645"/>
      <c r="W17" s="603"/>
      <c r="X17" s="610"/>
      <c r="Y17" s="603"/>
      <c r="Z17" s="610"/>
      <c r="AA17" s="605"/>
      <c r="AB17" s="606">
        <f t="shared" si="2"/>
        <v>1</v>
      </c>
      <c r="AC17" s="603">
        <f>SUM(E17,K17,Q17,W17)</f>
        <v>15</v>
      </c>
      <c r="AD17" s="607">
        <f>SUM(F17,L17,R17,X17)</f>
        <v>1</v>
      </c>
      <c r="AE17" s="603">
        <f t="shared" si="0"/>
        <v>15</v>
      </c>
      <c r="AF17" s="607">
        <f>SUM(B17,H17,N17,T17,Z17)</f>
        <v>3</v>
      </c>
      <c r="AG17" s="612">
        <f t="shared" si="1"/>
        <v>2</v>
      </c>
    </row>
    <row r="18" spans="1:33" ht="15.75" customHeight="1" thickBot="1">
      <c r="A18" s="647" t="s">
        <v>468</v>
      </c>
      <c r="B18" s="371" t="s">
        <v>26</v>
      </c>
      <c r="C18" s="679" t="s">
        <v>204</v>
      </c>
      <c r="D18" s="645"/>
      <c r="E18" s="603"/>
      <c r="F18" s="610"/>
      <c r="G18" s="603"/>
      <c r="H18" s="610"/>
      <c r="I18" s="633"/>
      <c r="J18" s="748">
        <v>0</v>
      </c>
      <c r="K18" s="749">
        <v>0</v>
      </c>
      <c r="L18" s="750">
        <v>2</v>
      </c>
      <c r="M18" s="749">
        <v>30</v>
      </c>
      <c r="N18" s="750">
        <v>3</v>
      </c>
      <c r="O18" s="751" t="s">
        <v>20</v>
      </c>
      <c r="P18" s="645"/>
      <c r="Q18" s="603"/>
      <c r="R18" s="610"/>
      <c r="S18" s="603"/>
      <c r="T18" s="610"/>
      <c r="U18" s="633"/>
      <c r="V18" s="645"/>
      <c r="W18" s="603"/>
      <c r="X18" s="610"/>
      <c r="Y18" s="603"/>
      <c r="Z18" s="610"/>
      <c r="AA18" s="605"/>
      <c r="AB18" s="606">
        <f>SUM(D18,J18,P18,V18)</f>
        <v>0</v>
      </c>
      <c r="AC18" s="603">
        <f>SUM(E18,K18,Q18,W18)</f>
        <v>0</v>
      </c>
      <c r="AD18" s="607">
        <f>SUM(F18,L18,R18,X18)</f>
        <v>2</v>
      </c>
      <c r="AE18" s="603">
        <f>SUM(A18,G18,M18,S18,Y18)</f>
        <v>30</v>
      </c>
      <c r="AF18" s="607">
        <f>SUM(B18,H18,N18,T18,Z18)</f>
        <v>3</v>
      </c>
      <c r="AG18" s="612">
        <f t="shared" si="1"/>
        <v>2</v>
      </c>
    </row>
    <row r="19" spans="1:33" ht="15.75" customHeight="1" thickBot="1">
      <c r="A19" s="375"/>
      <c r="B19" s="361"/>
      <c r="C19" s="337" t="s">
        <v>272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8">
        <f>SUM(H12:H18)</f>
        <v>0</v>
      </c>
      <c r="I19" s="132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8">
        <f>SUM(N13:N18)</f>
        <v>30</v>
      </c>
      <c r="O19" s="132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8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8">
        <f t="shared" si="3"/>
        <v>0</v>
      </c>
      <c r="AA19" s="132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8">
        <f>SUM(AF12:AF18)</f>
        <v>30</v>
      </c>
      <c r="AG19" s="590">
        <f t="shared" si="1"/>
        <v>20</v>
      </c>
    </row>
    <row r="20" spans="1:33" ht="15.75" customHeight="1">
      <c r="A20" s="614" t="s">
        <v>9</v>
      </c>
      <c r="B20" s="362"/>
      <c r="C20" s="61" t="s">
        <v>56</v>
      </c>
      <c r="D20" s="1023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5"/>
    </row>
    <row r="21" spans="1:34" ht="16.5">
      <c r="A21" s="624" t="s">
        <v>379</v>
      </c>
      <c r="B21" s="374" t="s">
        <v>26</v>
      </c>
      <c r="C21" s="680" t="s">
        <v>138</v>
      </c>
      <c r="D21" s="65"/>
      <c r="E21" s="127"/>
      <c r="F21" s="10"/>
      <c r="G21" s="127"/>
      <c r="H21" s="24"/>
      <c r="I21" s="11"/>
      <c r="J21" s="65"/>
      <c r="K21" s="127"/>
      <c r="L21" s="24"/>
      <c r="M21" s="127"/>
      <c r="N21" s="24"/>
      <c r="O21" s="11"/>
      <c r="P21" s="65">
        <v>2</v>
      </c>
      <c r="Q21" s="127">
        <v>30</v>
      </c>
      <c r="R21" s="68">
        <v>2</v>
      </c>
      <c r="S21" s="603">
        <v>30</v>
      </c>
      <c r="T21" s="604">
        <v>5</v>
      </c>
      <c r="U21" s="640" t="s">
        <v>525</v>
      </c>
      <c r="V21" s="602"/>
      <c r="W21" s="603"/>
      <c r="X21" s="604"/>
      <c r="Y21" s="603">
        <f>IF(X21*15=0,"",X21*15)</f>
      </c>
      <c r="Z21" s="604"/>
      <c r="AA21" s="605"/>
      <c r="AB21" s="606">
        <f>SUM(D21,J21,P21,V21)</f>
        <v>2</v>
      </c>
      <c r="AC21" s="603">
        <f>SUM(E21,K21,Q21,W21)</f>
        <v>30</v>
      </c>
      <c r="AD21" s="607">
        <f>SUM(F21,L21,R21,X21)</f>
        <v>2</v>
      </c>
      <c r="AE21" s="603">
        <f aca="true" t="shared" si="4" ref="AE21:AF33">SUM(A21,G21,M21,S21,Y21)</f>
        <v>30</v>
      </c>
      <c r="AF21" s="607">
        <f>SUM(B21,H21,N21,T21,Z21)</f>
        <v>5</v>
      </c>
      <c r="AG21" s="612">
        <f aca="true" t="shared" si="5" ref="AG21:AG33">SUM(AB21,AD21)</f>
        <v>4</v>
      </c>
      <c r="AH21" s="139"/>
    </row>
    <row r="22" spans="1:33" ht="15.75" customHeight="1">
      <c r="A22" s="624" t="s">
        <v>380</v>
      </c>
      <c r="B22" s="374" t="s">
        <v>26</v>
      </c>
      <c r="C22" s="682" t="s">
        <v>139</v>
      </c>
      <c r="D22" s="65"/>
      <c r="E22" s="127"/>
      <c r="F22" s="10"/>
      <c r="G22" s="127"/>
      <c r="H22" s="24"/>
      <c r="I22" s="11"/>
      <c r="J22" s="65"/>
      <c r="K22" s="127"/>
      <c r="L22" s="24"/>
      <c r="M22" s="127"/>
      <c r="N22" s="24"/>
      <c r="O22" s="11"/>
      <c r="P22" s="65">
        <v>2</v>
      </c>
      <c r="Q22" s="127">
        <v>30</v>
      </c>
      <c r="R22" s="68">
        <v>2</v>
      </c>
      <c r="S22" s="603">
        <v>30</v>
      </c>
      <c r="T22" s="604">
        <v>5</v>
      </c>
      <c r="U22" s="633" t="s">
        <v>24</v>
      </c>
      <c r="V22" s="602"/>
      <c r="W22" s="603"/>
      <c r="X22" s="604"/>
      <c r="Y22" s="603"/>
      <c r="Z22" s="604"/>
      <c r="AA22" s="605" t="s">
        <v>541</v>
      </c>
      <c r="AB22" s="606">
        <f aca="true" t="shared" si="6" ref="AB22:AD33">SUM(D22,J22,P22,V22)</f>
        <v>2</v>
      </c>
      <c r="AC22" s="603">
        <f t="shared" si="6"/>
        <v>30</v>
      </c>
      <c r="AD22" s="607">
        <f t="shared" si="6"/>
        <v>2</v>
      </c>
      <c r="AE22" s="603">
        <f t="shared" si="4"/>
        <v>30</v>
      </c>
      <c r="AF22" s="607">
        <f t="shared" si="4"/>
        <v>5</v>
      </c>
      <c r="AG22" s="612">
        <f t="shared" si="5"/>
        <v>4</v>
      </c>
    </row>
    <row r="23" spans="1:34" ht="15.75" customHeight="1">
      <c r="A23" s="624" t="s">
        <v>381</v>
      </c>
      <c r="B23" s="374" t="s">
        <v>26</v>
      </c>
      <c r="C23" s="684" t="s">
        <v>140</v>
      </c>
      <c r="D23" s="65"/>
      <c r="E23" s="127"/>
      <c r="F23" s="10"/>
      <c r="G23" s="127"/>
      <c r="H23" s="24"/>
      <c r="I23" s="11"/>
      <c r="J23" s="65"/>
      <c r="K23" s="127"/>
      <c r="L23" s="24"/>
      <c r="M23" s="127"/>
      <c r="N23" s="24"/>
      <c r="O23" s="11"/>
      <c r="P23" s="65">
        <v>2</v>
      </c>
      <c r="Q23" s="127">
        <v>30</v>
      </c>
      <c r="R23" s="68">
        <v>2</v>
      </c>
      <c r="S23" s="603">
        <v>30</v>
      </c>
      <c r="T23" s="604">
        <v>5</v>
      </c>
      <c r="U23" s="640" t="s">
        <v>525</v>
      </c>
      <c r="V23" s="602"/>
      <c r="W23" s="603"/>
      <c r="X23" s="604"/>
      <c r="Y23" s="603"/>
      <c r="Z23" s="604"/>
      <c r="AA23" s="605"/>
      <c r="AB23" s="606">
        <f t="shared" si="6"/>
        <v>2</v>
      </c>
      <c r="AC23" s="603">
        <f t="shared" si="6"/>
        <v>30</v>
      </c>
      <c r="AD23" s="607">
        <f t="shared" si="6"/>
        <v>2</v>
      </c>
      <c r="AE23" s="603">
        <f t="shared" si="4"/>
        <v>30</v>
      </c>
      <c r="AF23" s="607">
        <f t="shared" si="4"/>
        <v>5</v>
      </c>
      <c r="AG23" s="612">
        <f t="shared" si="5"/>
        <v>4</v>
      </c>
      <c r="AH23" s="139"/>
    </row>
    <row r="24" spans="1:33" ht="15.75" customHeight="1">
      <c r="A24" s="624" t="s">
        <v>382</v>
      </c>
      <c r="B24" s="374" t="s">
        <v>26</v>
      </c>
      <c r="C24" s="683" t="s">
        <v>141</v>
      </c>
      <c r="D24" s="65"/>
      <c r="E24" s="127"/>
      <c r="F24" s="10"/>
      <c r="G24" s="127"/>
      <c r="H24" s="24"/>
      <c r="I24" s="11"/>
      <c r="J24" s="65"/>
      <c r="K24" s="127"/>
      <c r="L24" s="24"/>
      <c r="M24" s="127"/>
      <c r="N24" s="24"/>
      <c r="O24" s="11"/>
      <c r="P24" s="65">
        <v>1</v>
      </c>
      <c r="Q24" s="127">
        <v>15</v>
      </c>
      <c r="R24" s="68">
        <v>1</v>
      </c>
      <c r="S24" s="603">
        <v>15</v>
      </c>
      <c r="T24" s="604">
        <v>3</v>
      </c>
      <c r="U24" s="633" t="s">
        <v>20</v>
      </c>
      <c r="V24" s="602"/>
      <c r="W24" s="603"/>
      <c r="X24" s="604"/>
      <c r="Y24" s="603"/>
      <c r="Z24" s="604"/>
      <c r="AA24" s="605"/>
      <c r="AB24" s="606">
        <f t="shared" si="6"/>
        <v>1</v>
      </c>
      <c r="AC24" s="603">
        <f t="shared" si="6"/>
        <v>15</v>
      </c>
      <c r="AD24" s="607">
        <f t="shared" si="6"/>
        <v>1</v>
      </c>
      <c r="AE24" s="603">
        <f t="shared" si="4"/>
        <v>15</v>
      </c>
      <c r="AF24" s="607">
        <f t="shared" si="4"/>
        <v>3</v>
      </c>
      <c r="AG24" s="612">
        <f t="shared" si="5"/>
        <v>2</v>
      </c>
    </row>
    <row r="25" spans="1:33" ht="15.75" customHeight="1">
      <c r="A25" s="624" t="s">
        <v>383</v>
      </c>
      <c r="B25" s="374" t="s">
        <v>26</v>
      </c>
      <c r="C25" s="681" t="s">
        <v>526</v>
      </c>
      <c r="D25" s="65"/>
      <c r="E25" s="127"/>
      <c r="F25" s="10"/>
      <c r="G25" s="127"/>
      <c r="H25" s="24"/>
      <c r="I25" s="11"/>
      <c r="J25" s="65"/>
      <c r="K25" s="127"/>
      <c r="L25" s="24"/>
      <c r="M25" s="127"/>
      <c r="N25" s="24"/>
      <c r="O25" s="11"/>
      <c r="P25" s="65">
        <v>2</v>
      </c>
      <c r="Q25" s="127">
        <v>30</v>
      </c>
      <c r="R25" s="68">
        <v>2</v>
      </c>
      <c r="S25" s="603">
        <v>30</v>
      </c>
      <c r="T25" s="604">
        <v>6</v>
      </c>
      <c r="U25" s="633" t="s">
        <v>20</v>
      </c>
      <c r="V25" s="602"/>
      <c r="W25" s="603">
        <f>IF(V25*15=0,"",V25*15)</f>
      </c>
      <c r="X25" s="604"/>
      <c r="Y25" s="603"/>
      <c r="Z25" s="604"/>
      <c r="AA25" s="640" t="s">
        <v>541</v>
      </c>
      <c r="AB25" s="606">
        <f t="shared" si="6"/>
        <v>2</v>
      </c>
      <c r="AC25" s="603">
        <f t="shared" si="6"/>
        <v>30</v>
      </c>
      <c r="AD25" s="607">
        <f t="shared" si="6"/>
        <v>2</v>
      </c>
      <c r="AE25" s="603">
        <f aca="true" t="shared" si="7" ref="AE25:AF27">SUM(A25,G25,M25,S25,Y25)</f>
        <v>30</v>
      </c>
      <c r="AF25" s="607">
        <f t="shared" si="7"/>
        <v>6</v>
      </c>
      <c r="AG25" s="612">
        <f>SUM(AB25,AD25)</f>
        <v>4</v>
      </c>
    </row>
    <row r="26" spans="1:33" ht="15.75" customHeight="1">
      <c r="A26" s="624" t="s">
        <v>384</v>
      </c>
      <c r="B26" s="374" t="s">
        <v>26</v>
      </c>
      <c r="C26" s="681" t="s">
        <v>385</v>
      </c>
      <c r="D26" s="65"/>
      <c r="E26" s="127"/>
      <c r="F26" s="10"/>
      <c r="G26" s="127"/>
      <c r="H26" s="24"/>
      <c r="I26" s="11"/>
      <c r="J26" s="65"/>
      <c r="K26" s="127"/>
      <c r="L26" s="24"/>
      <c r="M26" s="127"/>
      <c r="N26" s="24"/>
      <c r="O26" s="11"/>
      <c r="P26" s="65">
        <v>1</v>
      </c>
      <c r="Q26" s="127">
        <v>15</v>
      </c>
      <c r="R26" s="68">
        <v>1</v>
      </c>
      <c r="S26" s="603">
        <v>15</v>
      </c>
      <c r="T26" s="604">
        <v>3</v>
      </c>
      <c r="U26" s="633" t="s">
        <v>20</v>
      </c>
      <c r="V26" s="602"/>
      <c r="W26" s="603">
        <f>IF(V26*15=0,"",V26*15)</f>
      </c>
      <c r="X26" s="604"/>
      <c r="Y26" s="603">
        <f>IF(X26*15=0,"",X26*15)</f>
      </c>
      <c r="Z26" s="604"/>
      <c r="AA26" s="640"/>
      <c r="AB26" s="606">
        <f t="shared" si="6"/>
        <v>1</v>
      </c>
      <c r="AC26" s="603">
        <f t="shared" si="6"/>
        <v>15</v>
      </c>
      <c r="AD26" s="607">
        <f t="shared" si="6"/>
        <v>1</v>
      </c>
      <c r="AE26" s="603">
        <f t="shared" si="7"/>
        <v>15</v>
      </c>
      <c r="AF26" s="607">
        <f t="shared" si="7"/>
        <v>3</v>
      </c>
      <c r="AG26" s="612">
        <f>SUM(AB26,AD26)</f>
        <v>2</v>
      </c>
    </row>
    <row r="27" spans="1:33" ht="15.75" customHeight="1">
      <c r="A27" s="623"/>
      <c r="B27" s="374" t="s">
        <v>25</v>
      </c>
      <c r="C27" s="660" t="s">
        <v>404</v>
      </c>
      <c r="D27" s="596"/>
      <c r="E27" s="597"/>
      <c r="F27" s="598"/>
      <c r="G27" s="597"/>
      <c r="H27" s="599"/>
      <c r="I27" s="600"/>
      <c r="J27" s="596"/>
      <c r="K27" s="597"/>
      <c r="L27" s="599"/>
      <c r="M27" s="597"/>
      <c r="N27" s="599"/>
      <c r="O27" s="600"/>
      <c r="P27" s="602">
        <v>1</v>
      </c>
      <c r="Q27" s="603">
        <v>15</v>
      </c>
      <c r="R27" s="604">
        <v>1</v>
      </c>
      <c r="S27" s="603">
        <v>15</v>
      </c>
      <c r="T27" s="604">
        <v>3</v>
      </c>
      <c r="U27" s="633"/>
      <c r="V27" s="602"/>
      <c r="W27" s="603"/>
      <c r="X27" s="604"/>
      <c r="Y27" s="603"/>
      <c r="Z27" s="604"/>
      <c r="AA27" s="605"/>
      <c r="AB27" s="606">
        <f t="shared" si="6"/>
        <v>1</v>
      </c>
      <c r="AC27" s="629">
        <f t="shared" si="6"/>
        <v>15</v>
      </c>
      <c r="AD27" s="669">
        <f t="shared" si="6"/>
        <v>1</v>
      </c>
      <c r="AE27" s="629">
        <f t="shared" si="7"/>
        <v>15</v>
      </c>
      <c r="AF27" s="669">
        <f t="shared" si="7"/>
        <v>3</v>
      </c>
      <c r="AG27" s="670">
        <f>SUM(AB27,AD27)</f>
        <v>2</v>
      </c>
    </row>
    <row r="28" spans="1:33" ht="15.75" customHeight="1">
      <c r="A28" s="624" t="s">
        <v>386</v>
      </c>
      <c r="B28" s="374" t="s">
        <v>26</v>
      </c>
      <c r="C28" s="680" t="s">
        <v>142</v>
      </c>
      <c r="D28" s="323"/>
      <c r="E28" s="158"/>
      <c r="F28" s="14"/>
      <c r="G28" s="158"/>
      <c r="H28" s="325"/>
      <c r="I28" s="15"/>
      <c r="J28" s="323"/>
      <c r="K28" s="158"/>
      <c r="L28" s="325"/>
      <c r="M28" s="158"/>
      <c r="N28" s="325"/>
      <c r="O28" s="15"/>
      <c r="P28" s="323"/>
      <c r="Q28" s="158"/>
      <c r="R28" s="326"/>
      <c r="S28" s="637"/>
      <c r="T28" s="638"/>
      <c r="U28" s="640"/>
      <c r="V28" s="636">
        <v>2</v>
      </c>
      <c r="W28" s="603">
        <v>30</v>
      </c>
      <c r="X28" s="638">
        <v>1</v>
      </c>
      <c r="Y28" s="637">
        <v>15</v>
      </c>
      <c r="Z28" s="604">
        <v>3</v>
      </c>
      <c r="AA28" s="639" t="s">
        <v>63</v>
      </c>
      <c r="AB28" s="606">
        <f t="shared" si="6"/>
        <v>2</v>
      </c>
      <c r="AC28" s="603">
        <f t="shared" si="6"/>
        <v>30</v>
      </c>
      <c r="AD28" s="607">
        <f t="shared" si="6"/>
        <v>1</v>
      </c>
      <c r="AE28" s="603">
        <f t="shared" si="4"/>
        <v>15</v>
      </c>
      <c r="AF28" s="607">
        <f t="shared" si="4"/>
        <v>3</v>
      </c>
      <c r="AG28" s="612">
        <f t="shared" si="5"/>
        <v>3</v>
      </c>
    </row>
    <row r="29" spans="1:33" ht="15.75" customHeight="1">
      <c r="A29" s="624" t="s">
        <v>387</v>
      </c>
      <c r="B29" s="374" t="s">
        <v>26</v>
      </c>
      <c r="C29" s="680" t="s">
        <v>143</v>
      </c>
      <c r="D29" s="323"/>
      <c r="E29" s="158"/>
      <c r="F29" s="14"/>
      <c r="G29" s="158"/>
      <c r="H29" s="325"/>
      <c r="I29" s="15"/>
      <c r="J29" s="323"/>
      <c r="K29" s="158"/>
      <c r="L29" s="325"/>
      <c r="M29" s="158"/>
      <c r="N29" s="325"/>
      <c r="O29" s="15"/>
      <c r="P29" s="323"/>
      <c r="Q29" s="158"/>
      <c r="R29" s="326"/>
      <c r="S29" s="158"/>
      <c r="T29" s="326"/>
      <c r="U29" s="15"/>
      <c r="V29" s="136">
        <v>1</v>
      </c>
      <c r="W29" s="127">
        <v>15</v>
      </c>
      <c r="X29" s="326">
        <v>1</v>
      </c>
      <c r="Y29" s="158">
        <v>15</v>
      </c>
      <c r="Z29" s="68">
        <v>2</v>
      </c>
      <c r="AA29" s="113" t="s">
        <v>24</v>
      </c>
      <c r="AB29" s="157">
        <f t="shared" si="6"/>
        <v>1</v>
      </c>
      <c r="AC29" s="127">
        <f t="shared" si="6"/>
        <v>15</v>
      </c>
      <c r="AD29" s="313">
        <f t="shared" si="6"/>
        <v>1</v>
      </c>
      <c r="AE29" s="127">
        <f t="shared" si="4"/>
        <v>15</v>
      </c>
      <c r="AF29" s="313">
        <f t="shared" si="4"/>
        <v>2</v>
      </c>
      <c r="AG29" s="128">
        <f t="shared" si="5"/>
        <v>2</v>
      </c>
    </row>
    <row r="30" spans="1:33" ht="15.75" customHeight="1">
      <c r="A30" s="624" t="s">
        <v>388</v>
      </c>
      <c r="B30" s="374" t="s">
        <v>26</v>
      </c>
      <c r="C30" s="680" t="s">
        <v>144</v>
      </c>
      <c r="D30" s="323"/>
      <c r="E30" s="158"/>
      <c r="F30" s="14"/>
      <c r="G30" s="158"/>
      <c r="H30" s="325"/>
      <c r="I30" s="15"/>
      <c r="J30" s="323"/>
      <c r="K30" s="158"/>
      <c r="L30" s="325"/>
      <c r="M30" s="158"/>
      <c r="N30" s="325"/>
      <c r="O30" s="15"/>
      <c r="P30" s="323"/>
      <c r="Q30" s="158"/>
      <c r="R30" s="326"/>
      <c r="S30" s="158"/>
      <c r="T30" s="326"/>
      <c r="U30" s="15"/>
      <c r="V30" s="136">
        <v>0</v>
      </c>
      <c r="W30" s="127">
        <v>0</v>
      </c>
      <c r="X30" s="326">
        <v>4</v>
      </c>
      <c r="Y30" s="158">
        <v>60</v>
      </c>
      <c r="Z30" s="604">
        <v>3</v>
      </c>
      <c r="AA30" s="639" t="s">
        <v>20</v>
      </c>
      <c r="AB30" s="606">
        <f t="shared" si="6"/>
        <v>0</v>
      </c>
      <c r="AC30" s="603">
        <f t="shared" si="6"/>
        <v>0</v>
      </c>
      <c r="AD30" s="607">
        <f t="shared" si="6"/>
        <v>4</v>
      </c>
      <c r="AE30" s="603">
        <f t="shared" si="4"/>
        <v>60</v>
      </c>
      <c r="AF30" s="607">
        <f t="shared" si="4"/>
        <v>3</v>
      </c>
      <c r="AG30" s="612">
        <f t="shared" si="5"/>
        <v>4</v>
      </c>
    </row>
    <row r="31" spans="1:34" ht="15.75" customHeight="1">
      <c r="A31" s="624" t="s">
        <v>389</v>
      </c>
      <c r="B31" s="374" t="s">
        <v>26</v>
      </c>
      <c r="C31" s="681" t="s">
        <v>527</v>
      </c>
      <c r="D31" s="65"/>
      <c r="E31" s="127"/>
      <c r="F31" s="10"/>
      <c r="G31" s="127"/>
      <c r="H31" s="24"/>
      <c r="I31" s="11"/>
      <c r="J31" s="65"/>
      <c r="K31" s="127"/>
      <c r="L31" s="24"/>
      <c r="M31" s="127"/>
      <c r="N31" s="24"/>
      <c r="O31" s="11"/>
      <c r="P31" s="65"/>
      <c r="Q31" s="127">
        <f>IF(P31*15=0,"",P31*15)</f>
      </c>
      <c r="R31" s="68"/>
      <c r="S31" s="127"/>
      <c r="T31" s="68"/>
      <c r="U31" s="11"/>
      <c r="V31" s="129">
        <v>2</v>
      </c>
      <c r="W31" s="127">
        <v>30</v>
      </c>
      <c r="X31" s="68">
        <v>3</v>
      </c>
      <c r="Y31" s="127">
        <v>45</v>
      </c>
      <c r="Z31" s="604">
        <v>4</v>
      </c>
      <c r="AA31" s="605" t="s">
        <v>63</v>
      </c>
      <c r="AB31" s="606">
        <f t="shared" si="6"/>
        <v>2</v>
      </c>
      <c r="AC31" s="603">
        <f t="shared" si="6"/>
        <v>30</v>
      </c>
      <c r="AD31" s="607">
        <f t="shared" si="6"/>
        <v>3</v>
      </c>
      <c r="AE31" s="603">
        <f t="shared" si="4"/>
        <v>45</v>
      </c>
      <c r="AF31" s="607">
        <f t="shared" si="4"/>
        <v>4</v>
      </c>
      <c r="AG31" s="612">
        <f t="shared" si="5"/>
        <v>5</v>
      </c>
      <c r="AH31" s="20"/>
    </row>
    <row r="32" spans="1:34" ht="15.75" customHeight="1">
      <c r="A32" s="624" t="s">
        <v>390</v>
      </c>
      <c r="B32" s="374" t="s">
        <v>26</v>
      </c>
      <c r="C32" s="681" t="s">
        <v>145</v>
      </c>
      <c r="D32" s="65"/>
      <c r="E32" s="127"/>
      <c r="F32" s="10"/>
      <c r="G32" s="127"/>
      <c r="H32" s="24"/>
      <c r="I32" s="11"/>
      <c r="J32" s="65"/>
      <c r="K32" s="127"/>
      <c r="L32" s="24"/>
      <c r="M32" s="127"/>
      <c r="N32" s="24"/>
      <c r="O32" s="11"/>
      <c r="P32" s="65"/>
      <c r="Q32" s="127"/>
      <c r="R32" s="68"/>
      <c r="S32" s="127"/>
      <c r="T32" s="68"/>
      <c r="U32" s="11"/>
      <c r="V32" s="129">
        <v>0</v>
      </c>
      <c r="W32" s="127">
        <v>0</v>
      </c>
      <c r="X32" s="68">
        <v>3</v>
      </c>
      <c r="Y32" s="127">
        <v>45</v>
      </c>
      <c r="Z32" s="604">
        <v>3</v>
      </c>
      <c r="AA32" s="639" t="s">
        <v>20</v>
      </c>
      <c r="AB32" s="606">
        <f t="shared" si="6"/>
        <v>0</v>
      </c>
      <c r="AC32" s="603">
        <f t="shared" si="6"/>
        <v>0</v>
      </c>
      <c r="AD32" s="607">
        <f t="shared" si="6"/>
        <v>3</v>
      </c>
      <c r="AE32" s="603">
        <f t="shared" si="4"/>
        <v>45</v>
      </c>
      <c r="AF32" s="607">
        <f t="shared" si="4"/>
        <v>3</v>
      </c>
      <c r="AG32" s="612">
        <f t="shared" si="5"/>
        <v>3</v>
      </c>
      <c r="AH32" s="20"/>
    </row>
    <row r="33" spans="1:34" ht="15.75" customHeight="1">
      <c r="A33" s="624" t="s">
        <v>391</v>
      </c>
      <c r="B33" s="374" t="s">
        <v>26</v>
      </c>
      <c r="C33" s="681" t="s">
        <v>146</v>
      </c>
      <c r="D33" s="65"/>
      <c r="E33" s="127"/>
      <c r="F33" s="10"/>
      <c r="G33" s="127"/>
      <c r="H33" s="24"/>
      <c r="I33" s="11"/>
      <c r="J33" s="65"/>
      <c r="K33" s="127"/>
      <c r="L33" s="24"/>
      <c r="M33" s="127"/>
      <c r="N33" s="24"/>
      <c r="O33" s="11"/>
      <c r="P33" s="65"/>
      <c r="Q33" s="127"/>
      <c r="R33" s="68"/>
      <c r="S33" s="127"/>
      <c r="T33" s="68"/>
      <c r="U33" s="11"/>
      <c r="V33" s="129">
        <v>1</v>
      </c>
      <c r="W33" s="127">
        <v>15</v>
      </c>
      <c r="X33" s="68">
        <v>2</v>
      </c>
      <c r="Y33" s="127">
        <v>30</v>
      </c>
      <c r="Z33" s="604">
        <v>2</v>
      </c>
      <c r="AA33" s="605" t="s">
        <v>20</v>
      </c>
      <c r="AB33" s="606">
        <f t="shared" si="6"/>
        <v>1</v>
      </c>
      <c r="AC33" s="603">
        <f t="shared" si="6"/>
        <v>15</v>
      </c>
      <c r="AD33" s="607">
        <f t="shared" si="6"/>
        <v>2</v>
      </c>
      <c r="AE33" s="603">
        <f t="shared" si="4"/>
        <v>30</v>
      </c>
      <c r="AF33" s="607">
        <f t="shared" si="4"/>
        <v>2</v>
      </c>
      <c r="AG33" s="612">
        <f t="shared" si="5"/>
        <v>3</v>
      </c>
      <c r="AH33" s="20"/>
    </row>
    <row r="34" spans="1:34" ht="15.75" customHeight="1">
      <c r="A34" s="623"/>
      <c r="B34" s="374" t="s">
        <v>25</v>
      </c>
      <c r="C34" s="643" t="s">
        <v>404</v>
      </c>
      <c r="D34" s="596"/>
      <c r="E34" s="597"/>
      <c r="F34" s="598"/>
      <c r="G34" s="597"/>
      <c r="H34" s="599"/>
      <c r="I34" s="600"/>
      <c r="J34" s="596"/>
      <c r="K34" s="597"/>
      <c r="L34" s="599"/>
      <c r="M34" s="597"/>
      <c r="N34" s="599"/>
      <c r="O34" s="600"/>
      <c r="P34" s="596"/>
      <c r="Q34" s="597"/>
      <c r="R34" s="599"/>
      <c r="S34" s="597"/>
      <c r="T34" s="599"/>
      <c r="U34" s="600"/>
      <c r="V34" s="602">
        <v>1</v>
      </c>
      <c r="W34" s="603">
        <v>15</v>
      </c>
      <c r="X34" s="604">
        <v>1</v>
      </c>
      <c r="Y34" s="603">
        <v>15</v>
      </c>
      <c r="Z34" s="604">
        <v>3</v>
      </c>
      <c r="AA34" s="633"/>
      <c r="AB34" s="668">
        <f aca="true" t="shared" si="8" ref="AB34:AD36">SUM(D34,J34,P34,V34)</f>
        <v>1</v>
      </c>
      <c r="AC34" s="629">
        <f t="shared" si="8"/>
        <v>15</v>
      </c>
      <c r="AD34" s="669">
        <f t="shared" si="8"/>
        <v>1</v>
      </c>
      <c r="AE34" s="629">
        <f aca="true" t="shared" si="9" ref="AE34:AF36">SUM(A34,G34,M34,S34,Y34)</f>
        <v>15</v>
      </c>
      <c r="AF34" s="669">
        <f t="shared" si="9"/>
        <v>3</v>
      </c>
      <c r="AG34" s="670">
        <f>SUM(AB34,AD34)</f>
        <v>2</v>
      </c>
      <c r="AH34" s="20"/>
    </row>
    <row r="35" spans="1:34" ht="15.75" customHeight="1">
      <c r="A35" s="615" t="s">
        <v>464</v>
      </c>
      <c r="B35" s="371" t="s">
        <v>26</v>
      </c>
      <c r="C35" s="661" t="s">
        <v>467</v>
      </c>
      <c r="D35" s="65"/>
      <c r="E35" s="317"/>
      <c r="F35" s="94"/>
      <c r="G35" s="317"/>
      <c r="H35" s="24"/>
      <c r="I35" s="25"/>
      <c r="J35" s="65"/>
      <c r="K35" s="317"/>
      <c r="L35" s="24"/>
      <c r="M35" s="317"/>
      <c r="N35" s="24"/>
      <c r="O35" s="25"/>
      <c r="P35" s="65"/>
      <c r="Q35" s="317"/>
      <c r="R35" s="24"/>
      <c r="S35" s="317"/>
      <c r="T35" s="24"/>
      <c r="U35" s="25"/>
      <c r="V35" s="129">
        <v>0</v>
      </c>
      <c r="W35" s="127">
        <v>0</v>
      </c>
      <c r="X35" s="68"/>
      <c r="Y35" s="127">
        <f>IF(X35*15=0,"",X35*15)</f>
      </c>
      <c r="Z35" s="68">
        <v>10</v>
      </c>
      <c r="AA35" s="62" t="s">
        <v>61</v>
      </c>
      <c r="AB35" s="157">
        <f t="shared" si="8"/>
        <v>0</v>
      </c>
      <c r="AC35" s="127">
        <f t="shared" si="8"/>
        <v>0</v>
      </c>
      <c r="AD35" s="313">
        <f t="shared" si="8"/>
        <v>0</v>
      </c>
      <c r="AE35" s="127">
        <f t="shared" si="9"/>
        <v>0</v>
      </c>
      <c r="AF35" s="313">
        <f t="shared" si="9"/>
        <v>10</v>
      </c>
      <c r="AG35" s="318">
        <f>SUM(AB35,AD35)</f>
        <v>0</v>
      </c>
      <c r="AH35" s="20"/>
    </row>
    <row r="36" spans="1:33" ht="15.75" customHeight="1" thickBot="1">
      <c r="A36" s="615" t="s">
        <v>465</v>
      </c>
      <c r="B36" s="371" t="s">
        <v>26</v>
      </c>
      <c r="C36" s="663" t="s">
        <v>466</v>
      </c>
      <c r="D36" s="65"/>
      <c r="E36" s="317"/>
      <c r="F36" s="94"/>
      <c r="G36" s="317"/>
      <c r="H36" s="24"/>
      <c r="I36" s="25"/>
      <c r="J36" s="65"/>
      <c r="K36" s="317"/>
      <c r="L36" s="24"/>
      <c r="M36" s="317"/>
      <c r="N36" s="24"/>
      <c r="O36" s="25"/>
      <c r="P36" s="65"/>
      <c r="Q36" s="317"/>
      <c r="R36" s="24"/>
      <c r="S36" s="317"/>
      <c r="T36" s="24"/>
      <c r="U36" s="25"/>
      <c r="V36" s="129">
        <v>2</v>
      </c>
      <c r="W36" s="127">
        <v>30</v>
      </c>
      <c r="X36" s="68"/>
      <c r="Y36" s="127">
        <f>IF(X36*15=0,"",X36*15)</f>
      </c>
      <c r="Z36" s="68">
        <v>0</v>
      </c>
      <c r="AA36" s="62"/>
      <c r="AB36" s="157">
        <f t="shared" si="8"/>
        <v>2</v>
      </c>
      <c r="AC36" s="127">
        <f t="shared" si="8"/>
        <v>30</v>
      </c>
      <c r="AD36" s="313">
        <f t="shared" si="8"/>
        <v>0</v>
      </c>
      <c r="AE36" s="127">
        <f t="shared" si="9"/>
        <v>0</v>
      </c>
      <c r="AF36" s="313">
        <f t="shared" si="9"/>
        <v>0</v>
      </c>
      <c r="AG36" s="318">
        <f>SUM(AB36,AD36)</f>
        <v>2</v>
      </c>
    </row>
    <row r="37" spans="1:33" ht="15.75" customHeight="1" thickBot="1">
      <c r="A37" s="375"/>
      <c r="B37" s="361"/>
      <c r="C37" s="337" t="s">
        <v>57</v>
      </c>
      <c r="D37" s="21">
        <f>SUM(D21:D36)</f>
        <v>0</v>
      </c>
      <c r="E37" s="22">
        <f>SUM(E21:E36)</f>
        <v>0</v>
      </c>
      <c r="F37" s="22">
        <f>SUM(F21:F36)</f>
        <v>0</v>
      </c>
      <c r="G37" s="22">
        <f>SUM(G21:G36)</f>
        <v>0</v>
      </c>
      <c r="H37" s="22">
        <f>SUM(H21:H36)</f>
        <v>0</v>
      </c>
      <c r="I37" s="132">
        <f>SUM(D37,F37)</f>
        <v>0</v>
      </c>
      <c r="J37" s="137">
        <f>SUM(J21:J36)</f>
        <v>0</v>
      </c>
      <c r="K37" s="22">
        <f>SUM(K21:K36)</f>
        <v>0</v>
      </c>
      <c r="L37" s="22">
        <f>SUM(L21:L36)</f>
        <v>0</v>
      </c>
      <c r="M37" s="22">
        <f>SUM(M21:M36)</f>
        <v>0</v>
      </c>
      <c r="N37" s="138">
        <f>SUM(N21:N36)</f>
        <v>0</v>
      </c>
      <c r="O37" s="132">
        <f>SUM(J37,L37)</f>
        <v>0</v>
      </c>
      <c r="P37" s="21">
        <f>SUM(P21:P36)</f>
        <v>11</v>
      </c>
      <c r="Q37" s="22">
        <f>SUM(Q21:Q36)</f>
        <v>165</v>
      </c>
      <c r="R37" s="22">
        <f>SUM(R21:R36)</f>
        <v>11</v>
      </c>
      <c r="S37" s="22">
        <f>SUM(S21:S36)</f>
        <v>165</v>
      </c>
      <c r="T37" s="138">
        <f>SUM(T21:T36)</f>
        <v>30</v>
      </c>
      <c r="U37" s="148">
        <f>SUM(P37,R37)</f>
        <v>22</v>
      </c>
      <c r="V37" s="137">
        <f>SUM(V21:V36)</f>
        <v>9</v>
      </c>
      <c r="W37" s="22">
        <f>SUM(W21:W36)</f>
        <v>135</v>
      </c>
      <c r="X37" s="22">
        <f>SUM(X21:X36)</f>
        <v>15</v>
      </c>
      <c r="Y37" s="138">
        <f>SUM(Y21:Y36)</f>
        <v>225</v>
      </c>
      <c r="Z37" s="21">
        <f>SUM(Z21:Z36)</f>
        <v>30</v>
      </c>
      <c r="AA37" s="132">
        <f>SUM(V37,X37)</f>
        <v>24</v>
      </c>
      <c r="AB37" s="21">
        <f>SUM(AB21:AB36)</f>
        <v>20</v>
      </c>
      <c r="AC37" s="22">
        <f>SUM(AC21:AC36)</f>
        <v>300</v>
      </c>
      <c r="AD37" s="22">
        <f>SUM(AD21:AD36)</f>
        <v>26</v>
      </c>
      <c r="AE37" s="22">
        <f>SUM(AE21:AE36)</f>
        <v>390</v>
      </c>
      <c r="AF37" s="22">
        <f>SUM(AF21:AF36)</f>
        <v>60</v>
      </c>
      <c r="AG37" s="132">
        <f>SUM(AB37,AD37)</f>
        <v>46</v>
      </c>
    </row>
    <row r="38" spans="1:33" ht="15.75" customHeight="1" thickBot="1">
      <c r="A38" s="383"/>
      <c r="B38" s="363"/>
      <c r="C38" s="347" t="s">
        <v>68</v>
      </c>
      <c r="D38" s="342">
        <f aca="true" t="shared" si="10" ref="D38:I38">SUM(D10,D19,D37)</f>
        <v>0</v>
      </c>
      <c r="E38" s="66">
        <f t="shared" si="10"/>
        <v>0</v>
      </c>
      <c r="F38" s="66">
        <f t="shared" si="10"/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>SUM(J37+J19)</f>
        <v>10</v>
      </c>
      <c r="K38" s="66">
        <f>SUM(K37+K19)</f>
        <v>150</v>
      </c>
      <c r="L38" s="66">
        <f>SUM(L37+L19)</f>
        <v>10</v>
      </c>
      <c r="M38" s="66">
        <f>SUM(M37+M19)</f>
        <v>150</v>
      </c>
      <c r="N38" s="66">
        <f>SUM(N37+N19)</f>
        <v>30</v>
      </c>
      <c r="O38" s="66">
        <f>SUM(O10,O19,O37)</f>
        <v>20</v>
      </c>
      <c r="P38" s="66">
        <f>SUM(P37+P19)</f>
        <v>11</v>
      </c>
      <c r="Q38" s="66">
        <f aca="true" t="shared" si="11" ref="Q38:AG38">SUM(Q10,Q19,Q37)</f>
        <v>165</v>
      </c>
      <c r="R38" s="66">
        <f t="shared" si="11"/>
        <v>11</v>
      </c>
      <c r="S38" s="66">
        <f t="shared" si="11"/>
        <v>165</v>
      </c>
      <c r="T38" s="66">
        <f t="shared" si="11"/>
        <v>30</v>
      </c>
      <c r="U38" s="66">
        <f t="shared" si="11"/>
        <v>22</v>
      </c>
      <c r="V38" s="66">
        <f t="shared" si="11"/>
        <v>9</v>
      </c>
      <c r="W38" s="66">
        <f t="shared" si="11"/>
        <v>135</v>
      </c>
      <c r="X38" s="66">
        <f t="shared" si="11"/>
        <v>15</v>
      </c>
      <c r="Y38" s="66">
        <f t="shared" si="11"/>
        <v>225</v>
      </c>
      <c r="Z38" s="66">
        <f t="shared" si="11"/>
        <v>30</v>
      </c>
      <c r="AA38" s="66">
        <f t="shared" si="11"/>
        <v>24</v>
      </c>
      <c r="AB38" s="66">
        <f t="shared" si="11"/>
        <v>30</v>
      </c>
      <c r="AC38" s="66">
        <f t="shared" si="11"/>
        <v>450</v>
      </c>
      <c r="AD38" s="66">
        <f t="shared" si="11"/>
        <v>36</v>
      </c>
      <c r="AE38" s="66">
        <f t="shared" si="11"/>
        <v>540</v>
      </c>
      <c r="AF38" s="66">
        <f t="shared" si="11"/>
        <v>90</v>
      </c>
      <c r="AG38" s="387">
        <f t="shared" si="11"/>
        <v>66</v>
      </c>
    </row>
    <row r="39" spans="1:33" ht="15.75" customHeight="1">
      <c r="A39" s="376" t="s">
        <v>58</v>
      </c>
      <c r="B39" s="364"/>
      <c r="C39" s="388" t="s">
        <v>28</v>
      </c>
      <c r="D39" s="1023"/>
      <c r="E39" s="1024"/>
      <c r="F39" s="1024"/>
      <c r="G39" s="1024"/>
      <c r="H39" s="1024"/>
      <c r="I39" s="1024"/>
      <c r="J39" s="1024"/>
      <c r="K39" s="1024"/>
      <c r="L39" s="1024"/>
      <c r="M39" s="1024"/>
      <c r="N39" s="1024"/>
      <c r="O39" s="1024"/>
      <c r="P39" s="1024"/>
      <c r="Q39" s="1024"/>
      <c r="R39" s="1024"/>
      <c r="S39" s="1024"/>
      <c r="T39" s="1024"/>
      <c r="U39" s="1024"/>
      <c r="V39" s="1024"/>
      <c r="W39" s="1024"/>
      <c r="X39" s="1024"/>
      <c r="Y39" s="1024"/>
      <c r="Z39" s="1024"/>
      <c r="AA39" s="1024"/>
      <c r="AB39" s="1024"/>
      <c r="AC39" s="1024"/>
      <c r="AD39" s="1024"/>
      <c r="AE39" s="1024"/>
      <c r="AF39" s="1024"/>
      <c r="AG39" s="1025"/>
    </row>
    <row r="40" spans="1:33" ht="15.75" customHeight="1">
      <c r="A40" s="615" t="s">
        <v>157</v>
      </c>
      <c r="B40" s="371" t="s">
        <v>256</v>
      </c>
      <c r="C40" s="314" t="s">
        <v>334</v>
      </c>
      <c r="D40" s="327"/>
      <c r="E40" s="328"/>
      <c r="F40" s="174"/>
      <c r="G40" s="173"/>
      <c r="H40" s="329"/>
      <c r="I40" s="210"/>
      <c r="J40" s="330"/>
      <c r="K40" s="173"/>
      <c r="L40" s="326"/>
      <c r="M40" s="127">
        <v>20</v>
      </c>
      <c r="N40" s="326"/>
      <c r="O40" s="426" t="s">
        <v>369</v>
      </c>
      <c r="P40" s="421"/>
      <c r="Q40" s="173"/>
      <c r="R40" s="329"/>
      <c r="S40" s="173"/>
      <c r="T40" s="68"/>
      <c r="U40" s="210"/>
      <c r="V40" s="330"/>
      <c r="W40" s="173"/>
      <c r="X40" s="329"/>
      <c r="Y40" s="173"/>
      <c r="Z40" s="329"/>
      <c r="AA40" s="427"/>
      <c r="AB40" s="157">
        <f aca="true" t="shared" si="12" ref="AB40:AD49">SUM(D40,J40,P40,V40)</f>
        <v>0</v>
      </c>
      <c r="AC40" s="127">
        <f t="shared" si="12"/>
        <v>0</v>
      </c>
      <c r="AD40" s="313">
        <f t="shared" si="12"/>
        <v>0</v>
      </c>
      <c r="AE40" s="127">
        <f aca="true" t="shared" si="13" ref="AE40:AF49">SUM(A40,G40,M40,S40,Y40)</f>
        <v>20</v>
      </c>
      <c r="AF40" s="313">
        <f t="shared" si="13"/>
        <v>0</v>
      </c>
      <c r="AG40" s="128">
        <f aca="true" t="shared" si="14" ref="AG40:AG49">SUM(AB40,AD40)</f>
        <v>0</v>
      </c>
    </row>
    <row r="41" spans="1:33" ht="15.75" customHeight="1">
      <c r="A41" s="615" t="s">
        <v>160</v>
      </c>
      <c r="B41" s="371" t="s">
        <v>257</v>
      </c>
      <c r="C41" s="314" t="s">
        <v>335</v>
      </c>
      <c r="D41" s="327"/>
      <c r="E41" s="328"/>
      <c r="F41" s="174"/>
      <c r="G41" s="173"/>
      <c r="H41" s="329"/>
      <c r="I41" s="210"/>
      <c r="J41" s="330"/>
      <c r="K41" s="173"/>
      <c r="L41" s="68"/>
      <c r="M41" s="127">
        <v>20</v>
      </c>
      <c r="N41" s="68"/>
      <c r="O41" s="426" t="s">
        <v>370</v>
      </c>
      <c r="P41" s="421"/>
      <c r="Q41" s="173"/>
      <c r="R41" s="329"/>
      <c r="S41" s="173"/>
      <c r="T41" s="329"/>
      <c r="U41" s="210"/>
      <c r="V41" s="330"/>
      <c r="W41" s="173"/>
      <c r="X41" s="329"/>
      <c r="Y41" s="173"/>
      <c r="Z41" s="329"/>
      <c r="AA41" s="200"/>
      <c r="AB41" s="157">
        <f t="shared" si="12"/>
        <v>0</v>
      </c>
      <c r="AC41" s="127">
        <f t="shared" si="12"/>
        <v>0</v>
      </c>
      <c r="AD41" s="313">
        <f t="shared" si="12"/>
        <v>0</v>
      </c>
      <c r="AE41" s="127">
        <f t="shared" si="13"/>
        <v>20</v>
      </c>
      <c r="AF41" s="313">
        <f t="shared" si="13"/>
        <v>0</v>
      </c>
      <c r="AG41" s="128">
        <f t="shared" si="14"/>
        <v>0</v>
      </c>
    </row>
    <row r="42" spans="1:33" ht="15.75" customHeight="1">
      <c r="A42" s="615" t="s">
        <v>321</v>
      </c>
      <c r="B42" s="371" t="s">
        <v>62</v>
      </c>
      <c r="C42" s="134" t="s">
        <v>322</v>
      </c>
      <c r="D42" s="65"/>
      <c r="E42" s="317"/>
      <c r="F42" s="10"/>
      <c r="G42" s="127"/>
      <c r="H42" s="331"/>
      <c r="I42" s="11"/>
      <c r="J42" s="129"/>
      <c r="K42" s="127">
        <v>48</v>
      </c>
      <c r="L42" s="18"/>
      <c r="M42" s="127"/>
      <c r="N42" s="331"/>
      <c r="O42" s="11"/>
      <c r="P42" s="129"/>
      <c r="Q42" s="127"/>
      <c r="R42" s="18"/>
      <c r="S42" s="127"/>
      <c r="T42" s="331"/>
      <c r="U42" s="11"/>
      <c r="V42" s="129"/>
      <c r="W42" s="127"/>
      <c r="X42" s="18"/>
      <c r="Y42" s="127"/>
      <c r="Z42" s="331"/>
      <c r="AA42" s="62"/>
      <c r="AB42" s="157">
        <f t="shared" si="12"/>
        <v>0</v>
      </c>
      <c r="AC42" s="127">
        <f t="shared" si="12"/>
        <v>48</v>
      </c>
      <c r="AD42" s="313">
        <f t="shared" si="12"/>
        <v>0</v>
      </c>
      <c r="AE42" s="127">
        <f t="shared" si="13"/>
        <v>0</v>
      </c>
      <c r="AF42" s="313">
        <f t="shared" si="13"/>
        <v>0</v>
      </c>
      <c r="AG42" s="128">
        <f t="shared" si="14"/>
        <v>0</v>
      </c>
    </row>
    <row r="43" spans="1:33" ht="15.75" customHeight="1">
      <c r="A43" s="615" t="s">
        <v>156</v>
      </c>
      <c r="B43" s="371" t="s">
        <v>258</v>
      </c>
      <c r="C43" s="314" t="s">
        <v>332</v>
      </c>
      <c r="D43" s="65"/>
      <c r="E43" s="317"/>
      <c r="F43" s="10"/>
      <c r="G43" s="127"/>
      <c r="H43" s="68"/>
      <c r="I43" s="11"/>
      <c r="J43" s="129"/>
      <c r="K43" s="127"/>
      <c r="L43" s="326"/>
      <c r="M43" s="158"/>
      <c r="N43" s="326"/>
      <c r="O43" s="113"/>
      <c r="P43" s="129"/>
      <c r="Q43" s="127"/>
      <c r="R43" s="68"/>
      <c r="S43" s="127">
        <v>20</v>
      </c>
      <c r="T43" s="326"/>
      <c r="U43" s="426" t="s">
        <v>371</v>
      </c>
      <c r="V43" s="129"/>
      <c r="W43" s="127"/>
      <c r="X43" s="68"/>
      <c r="Y43" s="127"/>
      <c r="Z43" s="68"/>
      <c r="AA43" s="62"/>
      <c r="AB43" s="157">
        <f t="shared" si="12"/>
        <v>0</v>
      </c>
      <c r="AC43" s="127">
        <f t="shared" si="12"/>
        <v>0</v>
      </c>
      <c r="AD43" s="313">
        <f t="shared" si="12"/>
        <v>0</v>
      </c>
      <c r="AE43" s="127">
        <f t="shared" si="13"/>
        <v>20</v>
      </c>
      <c r="AF43" s="313">
        <f t="shared" si="13"/>
        <v>0</v>
      </c>
      <c r="AG43" s="128">
        <f t="shared" si="14"/>
        <v>0</v>
      </c>
    </row>
    <row r="44" spans="1:33" ht="15.75" customHeight="1">
      <c r="A44" s="615" t="s">
        <v>323</v>
      </c>
      <c r="B44" s="371" t="s">
        <v>62</v>
      </c>
      <c r="C44" s="134" t="s">
        <v>324</v>
      </c>
      <c r="D44" s="65"/>
      <c r="E44" s="317"/>
      <c r="F44" s="10"/>
      <c r="G44" s="127"/>
      <c r="H44" s="331"/>
      <c r="I44" s="11"/>
      <c r="J44" s="129"/>
      <c r="K44" s="127"/>
      <c r="L44" s="18"/>
      <c r="M44" s="127"/>
      <c r="N44" s="331"/>
      <c r="O44" s="11"/>
      <c r="P44" s="129"/>
      <c r="Q44" s="127">
        <v>48</v>
      </c>
      <c r="R44" s="18"/>
      <c r="S44" s="127"/>
      <c r="T44" s="331"/>
      <c r="U44" s="11"/>
      <c r="V44" s="129"/>
      <c r="W44" s="127"/>
      <c r="X44" s="18"/>
      <c r="Y44" s="127"/>
      <c r="Z44" s="331"/>
      <c r="AA44" s="62"/>
      <c r="AB44" s="157">
        <f t="shared" si="12"/>
        <v>0</v>
      </c>
      <c r="AC44" s="127">
        <f t="shared" si="12"/>
        <v>48</v>
      </c>
      <c r="AD44" s="313">
        <f t="shared" si="12"/>
        <v>0</v>
      </c>
      <c r="AE44" s="127">
        <f t="shared" si="13"/>
        <v>0</v>
      </c>
      <c r="AF44" s="313">
        <f t="shared" si="13"/>
        <v>0</v>
      </c>
      <c r="AG44" s="128">
        <f t="shared" si="14"/>
        <v>0</v>
      </c>
    </row>
    <row r="45" spans="1:33" ht="15.75" customHeight="1">
      <c r="A45" s="615" t="s">
        <v>457</v>
      </c>
      <c r="B45" s="371" t="s">
        <v>259</v>
      </c>
      <c r="C45" s="314" t="s">
        <v>333</v>
      </c>
      <c r="D45" s="327"/>
      <c r="E45" s="328"/>
      <c r="F45" s="174"/>
      <c r="G45" s="173"/>
      <c r="H45" s="329"/>
      <c r="I45" s="210"/>
      <c r="J45" s="330"/>
      <c r="K45" s="173"/>
      <c r="L45" s="326"/>
      <c r="M45" s="127"/>
      <c r="N45" s="326"/>
      <c r="O45" s="127"/>
      <c r="P45" s="330"/>
      <c r="Q45" s="173"/>
      <c r="R45" s="329"/>
      <c r="S45" s="173"/>
      <c r="T45" s="329"/>
      <c r="U45" s="210"/>
      <c r="V45" s="330"/>
      <c r="W45" s="173"/>
      <c r="X45" s="329"/>
      <c r="Y45" s="173">
        <v>20</v>
      </c>
      <c r="Z45" s="329"/>
      <c r="AA45" s="428" t="s">
        <v>372</v>
      </c>
      <c r="AB45" s="157">
        <f t="shared" si="12"/>
        <v>0</v>
      </c>
      <c r="AC45" s="127">
        <f t="shared" si="12"/>
        <v>0</v>
      </c>
      <c r="AD45" s="313">
        <f t="shared" si="12"/>
        <v>0</v>
      </c>
      <c r="AE45" s="127">
        <f t="shared" si="13"/>
        <v>20</v>
      </c>
      <c r="AF45" s="313">
        <f t="shared" si="13"/>
        <v>0</v>
      </c>
      <c r="AG45" s="128">
        <f t="shared" si="14"/>
        <v>0</v>
      </c>
    </row>
    <row r="46" spans="1:33" ht="15.75" customHeight="1">
      <c r="A46" s="615" t="s">
        <v>325</v>
      </c>
      <c r="B46" s="371" t="s">
        <v>62</v>
      </c>
      <c r="C46" s="134" t="s">
        <v>326</v>
      </c>
      <c r="D46" s="65"/>
      <c r="E46" s="317"/>
      <c r="F46" s="10"/>
      <c r="G46" s="127"/>
      <c r="H46" s="331"/>
      <c r="I46" s="11"/>
      <c r="J46" s="129"/>
      <c r="K46" s="127"/>
      <c r="L46" s="18"/>
      <c r="M46" s="127"/>
      <c r="N46" s="331"/>
      <c r="O46" s="11"/>
      <c r="P46" s="129"/>
      <c r="Q46" s="127"/>
      <c r="R46" s="18"/>
      <c r="S46" s="127"/>
      <c r="T46" s="331"/>
      <c r="U46" s="11"/>
      <c r="V46" s="129"/>
      <c r="W46" s="127">
        <v>48</v>
      </c>
      <c r="X46" s="18"/>
      <c r="Y46" s="127"/>
      <c r="Z46" s="331"/>
      <c r="AA46" s="62"/>
      <c r="AB46" s="157">
        <f t="shared" si="12"/>
        <v>0</v>
      </c>
      <c r="AC46" s="127">
        <f t="shared" si="12"/>
        <v>48</v>
      </c>
      <c r="AD46" s="313">
        <f t="shared" si="12"/>
        <v>0</v>
      </c>
      <c r="AE46" s="127">
        <f t="shared" si="13"/>
        <v>0</v>
      </c>
      <c r="AF46" s="313">
        <f t="shared" si="13"/>
        <v>0</v>
      </c>
      <c r="AG46" s="128">
        <f t="shared" si="14"/>
        <v>0</v>
      </c>
    </row>
    <row r="47" spans="1:33" ht="15.75" customHeight="1">
      <c r="A47" s="181"/>
      <c r="B47" s="371" t="s">
        <v>62</v>
      </c>
      <c r="C47" s="134" t="s">
        <v>95</v>
      </c>
      <c r="D47" s="65"/>
      <c r="E47" s="317"/>
      <c r="F47" s="10"/>
      <c r="G47" s="127"/>
      <c r="H47" s="331"/>
      <c r="I47" s="11"/>
      <c r="J47" s="129"/>
      <c r="K47" s="127"/>
      <c r="L47" s="18"/>
      <c r="M47" s="127">
        <v>20</v>
      </c>
      <c r="N47" s="331"/>
      <c r="O47" s="11"/>
      <c r="P47" s="129"/>
      <c r="Q47" s="127"/>
      <c r="R47" s="18"/>
      <c r="S47" s="127">
        <v>20</v>
      </c>
      <c r="T47" s="331"/>
      <c r="U47" s="11"/>
      <c r="V47" s="129"/>
      <c r="W47" s="127"/>
      <c r="X47" s="18"/>
      <c r="Y47" s="127">
        <v>20</v>
      </c>
      <c r="Z47" s="331"/>
      <c r="AA47" s="62"/>
      <c r="AB47" s="157">
        <f t="shared" si="12"/>
        <v>0</v>
      </c>
      <c r="AC47" s="127">
        <f t="shared" si="12"/>
        <v>0</v>
      </c>
      <c r="AD47" s="313">
        <f t="shared" si="12"/>
        <v>0</v>
      </c>
      <c r="AE47" s="127">
        <f t="shared" si="13"/>
        <v>60</v>
      </c>
      <c r="AF47" s="313">
        <f t="shared" si="13"/>
        <v>0</v>
      </c>
      <c r="AG47" s="128">
        <f t="shared" si="14"/>
        <v>0</v>
      </c>
    </row>
    <row r="48" spans="1:33" ht="15.75" customHeight="1">
      <c r="A48" s="685" t="s">
        <v>127</v>
      </c>
      <c r="B48" s="371" t="s">
        <v>506</v>
      </c>
      <c r="C48" s="332" t="s">
        <v>511</v>
      </c>
      <c r="D48" s="65"/>
      <c r="E48" s="317"/>
      <c r="F48" s="10"/>
      <c r="G48" s="127"/>
      <c r="H48" s="331"/>
      <c r="I48" s="11"/>
      <c r="J48" s="129"/>
      <c r="K48" s="158"/>
      <c r="L48" s="18"/>
      <c r="M48" s="127"/>
      <c r="N48" s="331"/>
      <c r="O48" s="11"/>
      <c r="P48" s="129"/>
      <c r="Q48" s="158"/>
      <c r="R48" s="18"/>
      <c r="S48" s="127"/>
      <c r="T48" s="331"/>
      <c r="U48" s="11" t="s">
        <v>508</v>
      </c>
      <c r="V48" s="129"/>
      <c r="W48" s="158"/>
      <c r="X48" s="18"/>
      <c r="Y48" s="127"/>
      <c r="Z48" s="331"/>
      <c r="AA48" s="62"/>
      <c r="AB48" s="157">
        <f t="shared" si="12"/>
        <v>0</v>
      </c>
      <c r="AC48" s="127">
        <f t="shared" si="12"/>
        <v>0</v>
      </c>
      <c r="AD48" s="313">
        <f t="shared" si="12"/>
        <v>0</v>
      </c>
      <c r="AE48" s="127">
        <f t="shared" si="13"/>
        <v>0</v>
      </c>
      <c r="AF48" s="313">
        <f t="shared" si="13"/>
        <v>0</v>
      </c>
      <c r="AG48" s="128">
        <f t="shared" si="14"/>
        <v>0</v>
      </c>
    </row>
    <row r="49" spans="1:33" ht="15.75" customHeight="1" thickBot="1">
      <c r="A49" s="617" t="s">
        <v>128</v>
      </c>
      <c r="B49" s="372" t="s">
        <v>26</v>
      </c>
      <c r="C49" s="333" t="s">
        <v>509</v>
      </c>
      <c r="D49" s="323"/>
      <c r="E49" s="324"/>
      <c r="F49" s="14"/>
      <c r="G49" s="158"/>
      <c r="H49" s="334"/>
      <c r="I49" s="15"/>
      <c r="J49" s="136"/>
      <c r="K49" s="158"/>
      <c r="L49" s="26"/>
      <c r="M49" s="158"/>
      <c r="N49" s="334"/>
      <c r="O49" s="15"/>
      <c r="P49" s="136"/>
      <c r="Q49" s="158"/>
      <c r="R49" s="26"/>
      <c r="S49" s="158"/>
      <c r="T49" s="334"/>
      <c r="U49" s="15"/>
      <c r="V49" s="136"/>
      <c r="W49" s="158"/>
      <c r="X49" s="26"/>
      <c r="Y49" s="158"/>
      <c r="Z49" s="334"/>
      <c r="AA49" s="113" t="s">
        <v>61</v>
      </c>
      <c r="AB49" s="157">
        <f t="shared" si="12"/>
        <v>0</v>
      </c>
      <c r="AC49" s="127">
        <f t="shared" si="12"/>
        <v>0</v>
      </c>
      <c r="AD49" s="313">
        <f t="shared" si="12"/>
        <v>0</v>
      </c>
      <c r="AE49" s="127">
        <f t="shared" si="13"/>
        <v>0</v>
      </c>
      <c r="AF49" s="313">
        <f t="shared" si="13"/>
        <v>0</v>
      </c>
      <c r="AG49" s="128">
        <f t="shared" si="14"/>
        <v>0</v>
      </c>
    </row>
    <row r="50" spans="1:33" ht="15.75" customHeight="1" thickBot="1">
      <c r="A50" s="378"/>
      <c r="B50" s="379"/>
      <c r="C50" s="63" t="s">
        <v>59</v>
      </c>
      <c r="D50" s="152">
        <f>SUM(D40:D49)</f>
        <v>0</v>
      </c>
      <c r="E50" s="153">
        <f>SUM(E40:E49)</f>
        <v>0</v>
      </c>
      <c r="F50" s="152">
        <f>SUM(F40:F49)</f>
        <v>0</v>
      </c>
      <c r="G50" s="153">
        <f>SUM(G40:G49)</f>
        <v>0</v>
      </c>
      <c r="H50" s="152">
        <f>SUM(H40:H49)</f>
        <v>0</v>
      </c>
      <c r="I50" s="151">
        <f>SUM(D50,F50)</f>
        <v>0</v>
      </c>
      <c r="J50" s="152">
        <f>SUM(J40:J49)</f>
        <v>0</v>
      </c>
      <c r="K50" s="153">
        <f>SUM(K40:K49)</f>
        <v>48</v>
      </c>
      <c r="L50" s="153">
        <f>SUM(L40:L49)</f>
        <v>0</v>
      </c>
      <c r="M50" s="153">
        <f>SUM(M40:M49)</f>
        <v>60</v>
      </c>
      <c r="N50" s="159" t="s">
        <v>29</v>
      </c>
      <c r="O50" s="151">
        <f>SUM(J50,L50)</f>
        <v>0</v>
      </c>
      <c r="P50" s="152">
        <f>SUM(P40:P49)</f>
        <v>0</v>
      </c>
      <c r="Q50" s="153">
        <f>SUM(Q40:Q49)</f>
        <v>48</v>
      </c>
      <c r="R50" s="153">
        <f>SUM(R40:R49)</f>
        <v>0</v>
      </c>
      <c r="S50" s="153">
        <f>SUM(S40:S49)</f>
        <v>40</v>
      </c>
      <c r="T50" s="159" t="s">
        <v>29</v>
      </c>
      <c r="U50" s="151">
        <f>SUM(P50,R50)</f>
        <v>0</v>
      </c>
      <c r="V50" s="161">
        <f>SUM(V40:V49)</f>
        <v>0</v>
      </c>
      <c r="W50" s="153">
        <f>SUM(W40:W49)</f>
        <v>48</v>
      </c>
      <c r="X50" s="153">
        <f>SUM(X40:X49)</f>
        <v>0</v>
      </c>
      <c r="Y50" s="153">
        <f>SUM(Y40:Y49)</f>
        <v>40</v>
      </c>
      <c r="Z50" s="159" t="s">
        <v>29</v>
      </c>
      <c r="AA50" s="151">
        <f>SUM(V50,X50)</f>
        <v>0</v>
      </c>
      <c r="AB50" s="162">
        <f>SUM(AB40:AB49)</f>
        <v>0</v>
      </c>
      <c r="AC50" s="153">
        <f>SUM(AC40:AC49)</f>
        <v>144</v>
      </c>
      <c r="AD50" s="153">
        <f>SUM(AD40:AD49)</f>
        <v>0</v>
      </c>
      <c r="AE50" s="153">
        <f>SUM(AE40:AE49)</f>
        <v>140</v>
      </c>
      <c r="AF50" s="159" t="s">
        <v>29</v>
      </c>
      <c r="AG50" s="132">
        <f>SUM(AB50,AD50)</f>
        <v>0</v>
      </c>
    </row>
    <row r="51" spans="1:35" ht="15.75" customHeight="1" thickBot="1">
      <c r="A51" s="384"/>
      <c r="B51" s="380"/>
      <c r="C51" s="385" t="s">
        <v>74</v>
      </c>
      <c r="D51" s="30">
        <f aca="true" t="shared" si="15" ref="D51:AG51">SUM(D50,D38)</f>
        <v>0</v>
      </c>
      <c r="E51" s="350">
        <f t="shared" si="15"/>
        <v>0</v>
      </c>
      <c r="F51" s="350">
        <f t="shared" si="15"/>
        <v>0</v>
      </c>
      <c r="G51" s="350">
        <f t="shared" si="15"/>
        <v>0</v>
      </c>
      <c r="H51" s="350">
        <f t="shared" si="15"/>
        <v>0</v>
      </c>
      <c r="I51" s="350">
        <f t="shared" si="15"/>
        <v>0</v>
      </c>
      <c r="J51" s="350">
        <f t="shared" si="15"/>
        <v>10</v>
      </c>
      <c r="K51" s="350">
        <f t="shared" si="15"/>
        <v>198</v>
      </c>
      <c r="L51" s="350">
        <f t="shared" si="15"/>
        <v>10</v>
      </c>
      <c r="M51" s="350">
        <f t="shared" si="15"/>
        <v>210</v>
      </c>
      <c r="N51" s="350">
        <f t="shared" si="15"/>
        <v>30</v>
      </c>
      <c r="O51" s="350">
        <f t="shared" si="15"/>
        <v>20</v>
      </c>
      <c r="P51" s="350">
        <f t="shared" si="15"/>
        <v>11</v>
      </c>
      <c r="Q51" s="350">
        <f t="shared" si="15"/>
        <v>213</v>
      </c>
      <c r="R51" s="350">
        <f t="shared" si="15"/>
        <v>11</v>
      </c>
      <c r="S51" s="350">
        <f t="shared" si="15"/>
        <v>205</v>
      </c>
      <c r="T51" s="350">
        <f t="shared" si="15"/>
        <v>30</v>
      </c>
      <c r="U51" s="350">
        <f t="shared" si="15"/>
        <v>22</v>
      </c>
      <c r="V51" s="350">
        <f t="shared" si="15"/>
        <v>9</v>
      </c>
      <c r="W51" s="350">
        <f t="shared" si="15"/>
        <v>183</v>
      </c>
      <c r="X51" s="350">
        <f t="shared" si="15"/>
        <v>15</v>
      </c>
      <c r="Y51" s="350">
        <f t="shared" si="15"/>
        <v>265</v>
      </c>
      <c r="Z51" s="350">
        <f t="shared" si="15"/>
        <v>30</v>
      </c>
      <c r="AA51" s="350">
        <f t="shared" si="15"/>
        <v>24</v>
      </c>
      <c r="AB51" s="350">
        <f t="shared" si="15"/>
        <v>30</v>
      </c>
      <c r="AC51" s="350">
        <f t="shared" si="15"/>
        <v>594</v>
      </c>
      <c r="AD51" s="350">
        <f t="shared" si="15"/>
        <v>36</v>
      </c>
      <c r="AE51" s="350">
        <f t="shared" si="15"/>
        <v>680</v>
      </c>
      <c r="AF51" s="350">
        <f t="shared" si="15"/>
        <v>90</v>
      </c>
      <c r="AG51" s="386">
        <f t="shared" si="15"/>
        <v>66</v>
      </c>
      <c r="AH51" s="133"/>
      <c r="AI51" s="32"/>
    </row>
    <row r="52" spans="1:33" ht="15.75" customHeight="1">
      <c r="A52" s="358" t="s">
        <v>60</v>
      </c>
      <c r="B52" s="367"/>
      <c r="C52" s="135" t="s">
        <v>32</v>
      </c>
      <c r="D52" s="1032"/>
      <c r="E52" s="1033"/>
      <c r="F52" s="1033"/>
      <c r="G52" s="1033"/>
      <c r="H52" s="1033"/>
      <c r="I52" s="1033"/>
      <c r="J52" s="1033"/>
      <c r="K52" s="1033"/>
      <c r="L52" s="1033"/>
      <c r="M52" s="1033"/>
      <c r="N52" s="1033"/>
      <c r="O52" s="1033"/>
      <c r="P52" s="1033"/>
      <c r="Q52" s="1033"/>
      <c r="R52" s="1033"/>
      <c r="S52" s="1033"/>
      <c r="T52" s="1033"/>
      <c r="U52" s="1033"/>
      <c r="V52" s="1033"/>
      <c r="W52" s="1033"/>
      <c r="X52" s="1033"/>
      <c r="Y52" s="1033"/>
      <c r="Z52" s="1033"/>
      <c r="AA52" s="1033"/>
      <c r="AB52" s="1033"/>
      <c r="AC52" s="1033"/>
      <c r="AD52" s="1033"/>
      <c r="AE52" s="1033"/>
      <c r="AF52" s="1033"/>
      <c r="AG52" s="1025"/>
    </row>
    <row r="53" spans="1:33" s="32" customFormat="1" ht="15.75" customHeight="1">
      <c r="A53" s="627" t="s">
        <v>392</v>
      </c>
      <c r="B53" s="360" t="s">
        <v>25</v>
      </c>
      <c r="C53" s="793" t="s">
        <v>393</v>
      </c>
      <c r="D53" s="65"/>
      <c r="E53" s="127"/>
      <c r="F53" s="10"/>
      <c r="G53" s="127"/>
      <c r="H53" s="24"/>
      <c r="I53" s="25"/>
      <c r="J53" s="65">
        <v>1</v>
      </c>
      <c r="K53" s="127">
        <v>15</v>
      </c>
      <c r="L53" s="24">
        <v>1</v>
      </c>
      <c r="M53" s="127">
        <v>15</v>
      </c>
      <c r="N53" s="24">
        <v>3</v>
      </c>
      <c r="O53" s="112" t="s">
        <v>18</v>
      </c>
      <c r="P53" s="65">
        <v>1</v>
      </c>
      <c r="Q53" s="127">
        <v>15</v>
      </c>
      <c r="R53" s="24">
        <v>1</v>
      </c>
      <c r="S53" s="127">
        <v>15</v>
      </c>
      <c r="T53" s="24">
        <v>3</v>
      </c>
      <c r="U53" s="112" t="s">
        <v>18</v>
      </c>
      <c r="V53" s="65">
        <v>1</v>
      </c>
      <c r="W53" s="127">
        <v>15</v>
      </c>
      <c r="X53" s="24">
        <v>1</v>
      </c>
      <c r="Y53" s="127">
        <v>15</v>
      </c>
      <c r="Z53" s="24">
        <v>3</v>
      </c>
      <c r="AA53" s="112" t="s">
        <v>18</v>
      </c>
      <c r="AB53" s="157">
        <f>SUM(D53,J53,P53,V53)</f>
        <v>3</v>
      </c>
      <c r="AC53" s="127">
        <f>SUM(E53,K53,Q53,W53)</f>
        <v>45</v>
      </c>
      <c r="AD53" s="313">
        <f>SUM(F53,L53,R53,X53)</f>
        <v>3</v>
      </c>
      <c r="AE53" s="127">
        <f aca="true" t="shared" si="16" ref="AE53:AF55">SUM(A53,G53,M53,S53,Y53)</f>
        <v>45</v>
      </c>
      <c r="AF53" s="313">
        <f>SUM(B53,H53,N53,T53,Z53)</f>
        <v>9</v>
      </c>
      <c r="AG53" s="128">
        <f>SUM(AB53,AD53)</f>
        <v>6</v>
      </c>
    </row>
    <row r="54" spans="1:33" s="32" customFormat="1" ht="15.75" customHeight="1">
      <c r="A54" s="627" t="s">
        <v>394</v>
      </c>
      <c r="B54" s="360" t="s">
        <v>25</v>
      </c>
      <c r="C54" s="793" t="s">
        <v>395</v>
      </c>
      <c r="D54" s="65"/>
      <c r="E54" s="127"/>
      <c r="F54" s="10"/>
      <c r="G54" s="127"/>
      <c r="H54" s="24"/>
      <c r="I54" s="25"/>
      <c r="J54" s="65">
        <v>1</v>
      </c>
      <c r="K54" s="127">
        <v>15</v>
      </c>
      <c r="L54" s="24">
        <v>1</v>
      </c>
      <c r="M54" s="127">
        <v>15</v>
      </c>
      <c r="N54" s="24">
        <v>3</v>
      </c>
      <c r="O54" s="112" t="s">
        <v>18</v>
      </c>
      <c r="P54" s="65">
        <v>1</v>
      </c>
      <c r="Q54" s="127">
        <v>15</v>
      </c>
      <c r="R54" s="24">
        <v>1</v>
      </c>
      <c r="S54" s="127">
        <v>15</v>
      </c>
      <c r="T54" s="24">
        <v>3</v>
      </c>
      <c r="U54" s="112" t="s">
        <v>18</v>
      </c>
      <c r="V54" s="65">
        <v>1</v>
      </c>
      <c r="W54" s="127">
        <v>15</v>
      </c>
      <c r="X54" s="24">
        <v>1</v>
      </c>
      <c r="Y54" s="127">
        <v>15</v>
      </c>
      <c r="Z54" s="24">
        <v>3</v>
      </c>
      <c r="AA54" s="112" t="s">
        <v>18</v>
      </c>
      <c r="AB54" s="157">
        <f aca="true" t="shared" si="17" ref="AB54:AD55">SUM(D54,J54,P54,V54)</f>
        <v>3</v>
      </c>
      <c r="AC54" s="127">
        <f t="shared" si="17"/>
        <v>45</v>
      </c>
      <c r="AD54" s="313">
        <f t="shared" si="17"/>
        <v>3</v>
      </c>
      <c r="AE54" s="127">
        <f t="shared" si="16"/>
        <v>45</v>
      </c>
      <c r="AF54" s="313">
        <f t="shared" si="16"/>
        <v>9</v>
      </c>
      <c r="AG54" s="128">
        <f>SUM(AB54,AD54)</f>
        <v>6</v>
      </c>
    </row>
    <row r="55" spans="1:33" s="32" customFormat="1" ht="15.75" customHeight="1">
      <c r="A55" s="627" t="s">
        <v>396</v>
      </c>
      <c r="B55" s="360" t="s">
        <v>25</v>
      </c>
      <c r="C55" s="793" t="s">
        <v>147</v>
      </c>
      <c r="D55" s="65"/>
      <c r="E55" s="127"/>
      <c r="F55" s="10"/>
      <c r="G55" s="127"/>
      <c r="H55" s="24"/>
      <c r="I55" s="25"/>
      <c r="J55" s="65">
        <v>1</v>
      </c>
      <c r="K55" s="127">
        <v>15</v>
      </c>
      <c r="L55" s="24">
        <v>1</v>
      </c>
      <c r="M55" s="127">
        <v>15</v>
      </c>
      <c r="N55" s="24">
        <v>3</v>
      </c>
      <c r="O55" s="112" t="s">
        <v>18</v>
      </c>
      <c r="P55" s="65">
        <v>1</v>
      </c>
      <c r="Q55" s="127">
        <v>15</v>
      </c>
      <c r="R55" s="24">
        <v>1</v>
      </c>
      <c r="S55" s="127">
        <v>15</v>
      </c>
      <c r="T55" s="24">
        <v>3</v>
      </c>
      <c r="U55" s="112" t="s">
        <v>18</v>
      </c>
      <c r="V55" s="65">
        <v>1</v>
      </c>
      <c r="W55" s="127">
        <v>15</v>
      </c>
      <c r="X55" s="24">
        <v>1</v>
      </c>
      <c r="Y55" s="127">
        <v>15</v>
      </c>
      <c r="Z55" s="24">
        <v>3</v>
      </c>
      <c r="AA55" s="112" t="s">
        <v>18</v>
      </c>
      <c r="AB55" s="157">
        <f t="shared" si="17"/>
        <v>3</v>
      </c>
      <c r="AC55" s="127">
        <f t="shared" si="17"/>
        <v>45</v>
      </c>
      <c r="AD55" s="313">
        <f t="shared" si="17"/>
        <v>3</v>
      </c>
      <c r="AE55" s="127">
        <f t="shared" si="16"/>
        <v>45</v>
      </c>
      <c r="AF55" s="313">
        <f t="shared" si="16"/>
        <v>9</v>
      </c>
      <c r="AG55" s="128">
        <f>SUM(AB55,AD55)</f>
        <v>6</v>
      </c>
    </row>
    <row r="56" spans="1:33" s="32" customFormat="1" ht="15.75" customHeight="1">
      <c r="A56" s="181" t="s">
        <v>17</v>
      </c>
      <c r="B56" s="360" t="s">
        <v>25</v>
      </c>
      <c r="C56" s="792" t="s">
        <v>165</v>
      </c>
      <c r="D56" s="129"/>
      <c r="E56" s="127"/>
      <c r="F56" s="10"/>
      <c r="G56" s="127"/>
      <c r="H56" s="68"/>
      <c r="I56" s="11"/>
      <c r="J56" s="129">
        <v>2</v>
      </c>
      <c r="K56" s="127">
        <v>30</v>
      </c>
      <c r="L56" s="68"/>
      <c r="M56" s="127"/>
      <c r="N56" s="68">
        <v>3</v>
      </c>
      <c r="O56" s="62" t="s">
        <v>24</v>
      </c>
      <c r="P56" s="129">
        <v>2</v>
      </c>
      <c r="Q56" s="127">
        <v>30</v>
      </c>
      <c r="R56" s="68"/>
      <c r="S56" s="127"/>
      <c r="T56" s="68">
        <v>3</v>
      </c>
      <c r="U56" s="62" t="s">
        <v>24</v>
      </c>
      <c r="V56" s="129">
        <v>2</v>
      </c>
      <c r="W56" s="127">
        <v>30</v>
      </c>
      <c r="X56" s="68"/>
      <c r="Y56" s="127"/>
      <c r="Z56" s="68">
        <v>3</v>
      </c>
      <c r="AA56" s="62" t="s">
        <v>24</v>
      </c>
      <c r="AB56" s="157">
        <f>SUM(D56,J56,P56,V56)</f>
        <v>6</v>
      </c>
      <c r="AC56" s="127">
        <f>SUM(E56,K56,Q56,W56)</f>
        <v>90</v>
      </c>
      <c r="AD56" s="313">
        <f>SUM(F56,L56,R56,X56)</f>
        <v>0</v>
      </c>
      <c r="AE56" s="127">
        <f>SUM(A56,G56,M56,S56,Y56)</f>
        <v>0</v>
      </c>
      <c r="AF56" s="313">
        <f>SUM(B56,H56,N56,T56,Z56)</f>
        <v>9</v>
      </c>
      <c r="AG56" s="128">
        <f>SUM(AB56,AD56)</f>
        <v>6</v>
      </c>
    </row>
    <row r="57" spans="1:33" s="32" customFormat="1" ht="15.75" customHeight="1">
      <c r="A57" s="784"/>
      <c r="B57" s="371"/>
      <c r="C57" s="61" t="s">
        <v>549</v>
      </c>
      <c r="D57" s="958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60"/>
    </row>
    <row r="58" spans="1:33" s="32" customFormat="1" ht="15.75" customHeight="1">
      <c r="A58" s="785" t="s">
        <v>308</v>
      </c>
      <c r="B58" s="371" t="s">
        <v>18</v>
      </c>
      <c r="C58" s="205" t="s">
        <v>168</v>
      </c>
      <c r="D58" s="654"/>
      <c r="E58" s="655"/>
      <c r="F58" s="656"/>
      <c r="G58" s="796"/>
      <c r="H58" s="657"/>
      <c r="I58" s="655"/>
      <c r="J58" s="654"/>
      <c r="K58" s="655"/>
      <c r="L58" s="657"/>
      <c r="M58" s="655"/>
      <c r="N58" s="657"/>
      <c r="O58" s="657"/>
      <c r="P58" s="654"/>
      <c r="Q58" s="655"/>
      <c r="R58" s="657"/>
      <c r="S58" s="655"/>
      <c r="T58" s="657"/>
      <c r="U58" s="657"/>
      <c r="V58" s="636"/>
      <c r="W58" s="637"/>
      <c r="X58" s="638"/>
      <c r="Y58" s="637"/>
      <c r="Z58" s="637"/>
      <c r="AA58" s="319" t="s">
        <v>541</v>
      </c>
      <c r="AB58" s="606"/>
      <c r="AC58" s="637"/>
      <c r="AD58" s="797"/>
      <c r="AE58" s="637"/>
      <c r="AF58" s="797"/>
      <c r="AG58" s="798"/>
    </row>
    <row r="59" spans="1:33" s="32" customFormat="1" ht="15.75" customHeight="1">
      <c r="A59" s="785" t="s">
        <v>309</v>
      </c>
      <c r="B59" s="371" t="s">
        <v>18</v>
      </c>
      <c r="C59" s="207" t="s">
        <v>169</v>
      </c>
      <c r="D59" s="654"/>
      <c r="E59" s="655"/>
      <c r="F59" s="656"/>
      <c r="G59" s="796"/>
      <c r="H59" s="657"/>
      <c r="I59" s="655"/>
      <c r="J59" s="654"/>
      <c r="K59" s="655"/>
      <c r="L59" s="657"/>
      <c r="M59" s="655"/>
      <c r="N59" s="657"/>
      <c r="O59" s="657"/>
      <c r="P59" s="654"/>
      <c r="Q59" s="655"/>
      <c r="R59" s="657"/>
      <c r="S59" s="655"/>
      <c r="T59" s="657"/>
      <c r="U59" s="657"/>
      <c r="V59" s="636"/>
      <c r="W59" s="637"/>
      <c r="X59" s="638"/>
      <c r="Y59" s="637"/>
      <c r="Z59" s="637"/>
      <c r="AA59" s="319" t="s">
        <v>541</v>
      </c>
      <c r="AB59" s="606"/>
      <c r="AC59" s="637"/>
      <c r="AD59" s="797"/>
      <c r="AE59" s="637"/>
      <c r="AF59" s="797"/>
      <c r="AG59" s="798"/>
    </row>
    <row r="60" spans="1:33" s="32" customFormat="1" ht="15.75" customHeight="1">
      <c r="A60" s="266" t="s">
        <v>357</v>
      </c>
      <c r="B60" s="371" t="s">
        <v>18</v>
      </c>
      <c r="C60" s="218" t="s">
        <v>201</v>
      </c>
      <c r="D60" s="654"/>
      <c r="E60" s="655"/>
      <c r="F60" s="656"/>
      <c r="G60" s="796"/>
      <c r="H60" s="657"/>
      <c r="I60" s="655"/>
      <c r="J60" s="654"/>
      <c r="K60" s="655"/>
      <c r="L60" s="657"/>
      <c r="M60" s="655"/>
      <c r="N60" s="657"/>
      <c r="O60" s="657"/>
      <c r="P60" s="654"/>
      <c r="Q60" s="655"/>
      <c r="R60" s="657"/>
      <c r="S60" s="655"/>
      <c r="T60" s="657"/>
      <c r="U60" s="657"/>
      <c r="V60" s="636"/>
      <c r="W60" s="637"/>
      <c r="X60" s="638"/>
      <c r="Y60" s="637"/>
      <c r="Z60" s="637"/>
      <c r="AA60" s="319" t="s">
        <v>541</v>
      </c>
      <c r="AB60" s="606"/>
      <c r="AC60" s="637"/>
      <c r="AD60" s="797"/>
      <c r="AE60" s="637"/>
      <c r="AF60" s="797"/>
      <c r="AG60" s="798"/>
    </row>
    <row r="61" spans="1:33" s="32" customFormat="1" ht="15.75" customHeight="1">
      <c r="A61" s="266" t="s">
        <v>358</v>
      </c>
      <c r="B61" s="371" t="s">
        <v>18</v>
      </c>
      <c r="C61" s="208" t="s">
        <v>202</v>
      </c>
      <c r="D61" s="654"/>
      <c r="E61" s="655"/>
      <c r="F61" s="656"/>
      <c r="G61" s="796"/>
      <c r="H61" s="657"/>
      <c r="I61" s="655"/>
      <c r="J61" s="654"/>
      <c r="K61" s="655"/>
      <c r="L61" s="657"/>
      <c r="M61" s="655"/>
      <c r="N61" s="657"/>
      <c r="O61" s="657"/>
      <c r="P61" s="654"/>
      <c r="Q61" s="655"/>
      <c r="R61" s="657"/>
      <c r="S61" s="655"/>
      <c r="T61" s="657"/>
      <c r="U61" s="657"/>
      <c r="V61" s="636"/>
      <c r="W61" s="637"/>
      <c r="X61" s="638"/>
      <c r="Y61" s="637"/>
      <c r="Z61" s="637"/>
      <c r="AA61" s="319" t="s">
        <v>541</v>
      </c>
      <c r="AB61" s="606"/>
      <c r="AC61" s="637"/>
      <c r="AD61" s="797"/>
      <c r="AE61" s="637"/>
      <c r="AF61" s="797"/>
      <c r="AG61" s="798"/>
    </row>
    <row r="62" spans="1:33" s="32" customFormat="1" ht="15.75" customHeight="1">
      <c r="A62" s="266" t="s">
        <v>346</v>
      </c>
      <c r="B62" s="371" t="s">
        <v>18</v>
      </c>
      <c r="C62" s="208" t="s">
        <v>462</v>
      </c>
      <c r="D62" s="654"/>
      <c r="E62" s="655"/>
      <c r="F62" s="656"/>
      <c r="G62" s="796"/>
      <c r="H62" s="657"/>
      <c r="I62" s="655"/>
      <c r="J62" s="654"/>
      <c r="K62" s="655"/>
      <c r="L62" s="657"/>
      <c r="M62" s="655"/>
      <c r="N62" s="657"/>
      <c r="O62" s="657"/>
      <c r="P62" s="654"/>
      <c r="Q62" s="655"/>
      <c r="R62" s="657"/>
      <c r="S62" s="655"/>
      <c r="T62" s="657"/>
      <c r="U62" s="657"/>
      <c r="V62" s="636"/>
      <c r="W62" s="637"/>
      <c r="X62" s="638"/>
      <c r="Y62" s="637"/>
      <c r="Z62" s="637"/>
      <c r="AA62" s="319" t="s">
        <v>541</v>
      </c>
      <c r="AB62" s="606"/>
      <c r="AC62" s="637"/>
      <c r="AD62" s="797"/>
      <c r="AE62" s="637"/>
      <c r="AF62" s="797"/>
      <c r="AG62" s="798"/>
    </row>
    <row r="63" spans="1:33" s="32" customFormat="1" ht="15.75" customHeight="1">
      <c r="A63" s="266" t="s">
        <v>347</v>
      </c>
      <c r="B63" s="371" t="s">
        <v>18</v>
      </c>
      <c r="C63" s="208" t="s">
        <v>203</v>
      </c>
      <c r="D63" s="654"/>
      <c r="E63" s="655"/>
      <c r="F63" s="656"/>
      <c r="G63" s="796"/>
      <c r="H63" s="657"/>
      <c r="I63" s="655"/>
      <c r="J63" s="654"/>
      <c r="K63" s="655"/>
      <c r="L63" s="657"/>
      <c r="M63" s="655"/>
      <c r="N63" s="657"/>
      <c r="O63" s="657"/>
      <c r="P63" s="654"/>
      <c r="Q63" s="655"/>
      <c r="R63" s="657"/>
      <c r="S63" s="655"/>
      <c r="T63" s="657"/>
      <c r="U63" s="657"/>
      <c r="V63" s="636"/>
      <c r="W63" s="637"/>
      <c r="X63" s="638"/>
      <c r="Y63" s="637"/>
      <c r="Z63" s="637"/>
      <c r="AA63" s="801" t="s">
        <v>541</v>
      </c>
      <c r="AB63" s="802"/>
      <c r="AC63" s="637"/>
      <c r="AD63" s="797"/>
      <c r="AE63" s="637"/>
      <c r="AF63" s="797"/>
      <c r="AG63" s="803"/>
    </row>
    <row r="64" spans="1:33" s="32" customFormat="1" ht="9.75" customHeight="1" thickBot="1">
      <c r="A64" s="936"/>
      <c r="B64" s="983"/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P64" s="983"/>
      <c r="Q64" s="983"/>
      <c r="R64" s="983"/>
      <c r="S64" s="983"/>
      <c r="T64" s="983"/>
      <c r="U64" s="983"/>
      <c r="V64" s="983"/>
      <c r="W64" s="983"/>
      <c r="X64" s="983"/>
      <c r="Y64" s="983"/>
      <c r="Z64" s="983"/>
      <c r="AA64" s="983"/>
      <c r="AB64" s="984"/>
      <c r="AC64" s="984"/>
      <c r="AD64" s="984"/>
      <c r="AE64" s="984"/>
      <c r="AF64" s="984"/>
      <c r="AG64" s="985"/>
    </row>
    <row r="65" spans="1:33" s="69" customFormat="1" ht="15.75" customHeight="1" thickTop="1">
      <c r="A65" s="647" t="s">
        <v>356</v>
      </c>
      <c r="B65" s="373" t="s">
        <v>271</v>
      </c>
      <c r="C65" s="369" t="s">
        <v>33</v>
      </c>
      <c r="D65" s="9"/>
      <c r="E65" s="10"/>
      <c r="F65" s="10"/>
      <c r="G65" s="10"/>
      <c r="H65" s="24"/>
      <c r="I65" s="112"/>
      <c r="J65" s="65"/>
      <c r="K65" s="10"/>
      <c r="L65" s="10"/>
      <c r="M65" s="10"/>
      <c r="N65" s="24"/>
      <c r="O65" s="25"/>
      <c r="P65" s="368"/>
      <c r="Q65" s="10"/>
      <c r="R65" s="10"/>
      <c r="S65" s="10"/>
      <c r="T65" s="24"/>
      <c r="U65" s="25"/>
      <c r="V65" s="368"/>
      <c r="W65" s="10"/>
      <c r="X65" s="68">
        <v>4</v>
      </c>
      <c r="Y65" s="127">
        <v>60</v>
      </c>
      <c r="Z65" s="68">
        <v>0</v>
      </c>
      <c r="AA65" s="335" t="s">
        <v>62</v>
      </c>
      <c r="AB65" s="990"/>
      <c r="AC65" s="991"/>
      <c r="AD65" s="991"/>
      <c r="AE65" s="991"/>
      <c r="AF65" s="991"/>
      <c r="AG65" s="992"/>
    </row>
    <row r="66" spans="1:33" s="32" customFormat="1" ht="9.75" customHeight="1" thickBot="1">
      <c r="A66" s="986"/>
      <c r="B66" s="987"/>
      <c r="C66" s="987"/>
      <c r="D66" s="987"/>
      <c r="E66" s="987"/>
      <c r="F66" s="987"/>
      <c r="G66" s="987"/>
      <c r="H66" s="987"/>
      <c r="I66" s="987"/>
      <c r="J66" s="987"/>
      <c r="K66" s="987"/>
      <c r="L66" s="987"/>
      <c r="M66" s="987"/>
      <c r="N66" s="987"/>
      <c r="O66" s="987"/>
      <c r="P66" s="987"/>
      <c r="Q66" s="987"/>
      <c r="R66" s="987"/>
      <c r="S66" s="987"/>
      <c r="T66" s="987"/>
      <c r="U66" s="987"/>
      <c r="V66" s="987"/>
      <c r="W66" s="987"/>
      <c r="X66" s="987"/>
      <c r="Y66" s="987"/>
      <c r="Z66" s="987"/>
      <c r="AA66" s="987"/>
      <c r="AB66" s="988"/>
      <c r="AC66" s="988"/>
      <c r="AD66" s="988"/>
      <c r="AE66" s="988"/>
      <c r="AF66" s="988"/>
      <c r="AG66" s="989"/>
    </row>
    <row r="67" spans="1:33" s="32" customFormat="1" ht="15.75" customHeight="1" thickTop="1">
      <c r="A67" s="949" t="s">
        <v>34</v>
      </c>
      <c r="B67" s="993"/>
      <c r="C67" s="993"/>
      <c r="D67" s="993"/>
      <c r="E67" s="993"/>
      <c r="F67" s="993"/>
      <c r="G67" s="993"/>
      <c r="H67" s="993"/>
      <c r="I67" s="993"/>
      <c r="J67" s="993"/>
      <c r="K67" s="993"/>
      <c r="L67" s="993"/>
      <c r="M67" s="993"/>
      <c r="N67" s="993"/>
      <c r="O67" s="993"/>
      <c r="P67" s="993"/>
      <c r="Q67" s="993"/>
      <c r="R67" s="993"/>
      <c r="S67" s="993"/>
      <c r="T67" s="993"/>
      <c r="U67" s="993"/>
      <c r="V67" s="993"/>
      <c r="W67" s="993"/>
      <c r="X67" s="993"/>
      <c r="Y67" s="993"/>
      <c r="Z67" s="993"/>
      <c r="AA67" s="993"/>
      <c r="AB67" s="70"/>
      <c r="AC67" s="70"/>
      <c r="AD67" s="70"/>
      <c r="AE67" s="70"/>
      <c r="AF67" s="70"/>
      <c r="AG67" s="71"/>
    </row>
    <row r="68" spans="1:39" s="32" customFormat="1" ht="15.75" customHeight="1">
      <c r="A68" s="35"/>
      <c r="B68" s="27"/>
      <c r="C68" s="36" t="s">
        <v>35</v>
      </c>
      <c r="D68" s="37"/>
      <c r="E68" s="38"/>
      <c r="F68" s="38"/>
      <c r="G68" s="38"/>
      <c r="H68" s="12"/>
      <c r="I68" s="39">
        <f>IF(COUNTIF(I13:I49,"A")=0,"",COUNTIF(I13:I49,"A"))</f>
      </c>
      <c r="J68" s="38"/>
      <c r="K68" s="38"/>
      <c r="L68" s="38"/>
      <c r="M68" s="38"/>
      <c r="N68" s="12"/>
      <c r="O68" s="39">
        <f>IF(COUNTIF(O13:O49,"A")=0,"",COUNTIF(O13:O49,"A"))</f>
      </c>
      <c r="P68" s="40"/>
      <c r="Q68" s="38"/>
      <c r="R68" s="38"/>
      <c r="S68" s="38"/>
      <c r="T68" s="12"/>
      <c r="U68" s="39">
        <f>IF(COUNTIF(U13:U49,"A")=0,"",COUNTIF(U13:U49,"A"))</f>
      </c>
      <c r="V68" s="38"/>
      <c r="W68" s="38"/>
      <c r="X68" s="38"/>
      <c r="Y68" s="38"/>
      <c r="Z68" s="12"/>
      <c r="AA68" s="37">
        <f>IF(COUNTIF(AA13:AA49,"A")=0,"",COUNTIF(AA13:AA49,"A"))</f>
      </c>
      <c r="AB68" s="118"/>
      <c r="AC68" s="38"/>
      <c r="AD68" s="38"/>
      <c r="AE68" s="38"/>
      <c r="AF68" s="12"/>
      <c r="AG68" s="72">
        <f aca="true" t="shared" si="18" ref="AG68:AG80">IF(SUM(D68:AA68)=0,"",(SUM(D68:AA68)))</f>
      </c>
      <c r="AM68" s="73"/>
    </row>
    <row r="69" spans="1:39" s="32" customFormat="1" ht="15.75" customHeight="1">
      <c r="A69" s="35"/>
      <c r="B69" s="27"/>
      <c r="C69" s="36" t="s">
        <v>36</v>
      </c>
      <c r="D69" s="37"/>
      <c r="E69" s="38"/>
      <c r="F69" s="38"/>
      <c r="G69" s="38"/>
      <c r="H69" s="12"/>
      <c r="I69" s="39">
        <f>IF(COUNTIF(I13:I49,"B")=0,"",COUNTIF(I13:I49,"B"))</f>
      </c>
      <c r="J69" s="38"/>
      <c r="K69" s="38"/>
      <c r="L69" s="38"/>
      <c r="M69" s="38"/>
      <c r="N69" s="12"/>
      <c r="O69" s="39">
        <v>4</v>
      </c>
      <c r="P69" s="40"/>
      <c r="Q69" s="38"/>
      <c r="R69" s="38"/>
      <c r="S69" s="38"/>
      <c r="T69" s="12"/>
      <c r="U69" s="39">
        <v>1</v>
      </c>
      <c r="V69" s="38"/>
      <c r="W69" s="38"/>
      <c r="X69" s="38"/>
      <c r="Y69" s="38"/>
      <c r="Z69" s="12"/>
      <c r="AA69" s="37">
        <f>IF(COUNTIF(AA13:AA49,"B")=0,"",COUNTIF(AA13:AA49,"B"))</f>
        <v>1</v>
      </c>
      <c r="AB69" s="118"/>
      <c r="AC69" s="38"/>
      <c r="AD69" s="38"/>
      <c r="AE69" s="38"/>
      <c r="AF69" s="12"/>
      <c r="AG69" s="72">
        <f t="shared" si="18"/>
        <v>6</v>
      </c>
      <c r="AM69" s="73"/>
    </row>
    <row r="70" spans="1:39" s="32" customFormat="1" ht="15.75" customHeight="1">
      <c r="A70" s="35"/>
      <c r="B70" s="27"/>
      <c r="C70" s="36" t="s">
        <v>37</v>
      </c>
      <c r="D70" s="37"/>
      <c r="E70" s="38"/>
      <c r="F70" s="38"/>
      <c r="G70" s="38"/>
      <c r="H70" s="12"/>
      <c r="I70" s="39">
        <f>IF(COUNTIF(I13:I49,"F")=0,"",COUNTIF(I13:I49,"F"))</f>
      </c>
      <c r="J70" s="38"/>
      <c r="K70" s="38"/>
      <c r="L70" s="38"/>
      <c r="M70" s="38"/>
      <c r="N70" s="12"/>
      <c r="O70" s="39">
        <f>IF(COUNTIF(O13:O49,"F")=0,"",COUNTIF(O13:O49,"F"))</f>
      </c>
      <c r="P70" s="40"/>
      <c r="Q70" s="38"/>
      <c r="R70" s="38"/>
      <c r="S70" s="38"/>
      <c r="T70" s="12"/>
      <c r="U70" s="39">
        <f>IF(COUNTIF(U13:U49,"F")=0,"",COUNTIF(U13:U49,"F"))</f>
      </c>
      <c r="V70" s="38"/>
      <c r="W70" s="38"/>
      <c r="X70" s="38"/>
      <c r="Y70" s="38"/>
      <c r="Z70" s="12"/>
      <c r="AA70" s="37">
        <f>IF(COUNTIF(AA13:AA49,"F")=0,"",COUNTIF(AA13:AA49,"F"))</f>
      </c>
      <c r="AB70" s="118"/>
      <c r="AC70" s="38"/>
      <c r="AD70" s="38"/>
      <c r="AE70" s="38"/>
      <c r="AF70" s="12"/>
      <c r="AG70" s="72">
        <f t="shared" si="18"/>
      </c>
      <c r="AM70" s="73"/>
    </row>
    <row r="71" spans="1:39" s="32" customFormat="1" ht="15.75" customHeight="1">
      <c r="A71" s="35"/>
      <c r="B71" s="27"/>
      <c r="C71" s="36" t="s">
        <v>38</v>
      </c>
      <c r="D71" s="37"/>
      <c r="E71" s="38"/>
      <c r="F71" s="38"/>
      <c r="G71" s="38"/>
      <c r="H71" s="12"/>
      <c r="I71" s="39">
        <f>IF(COUNTIF(I13:I49,"F(Z)")=0,"",COUNTIF(I13:I49,"F(Z)"))</f>
      </c>
      <c r="J71" s="38"/>
      <c r="K71" s="38"/>
      <c r="L71" s="38"/>
      <c r="M71" s="38"/>
      <c r="N71" s="12"/>
      <c r="O71" s="39">
        <f>IF(COUNTIF(O13:O49,"F(Z)")=0,"",COUNTIF(O13:O49,"F(Z)"))</f>
      </c>
      <c r="P71" s="40"/>
      <c r="Q71" s="38"/>
      <c r="R71" s="38"/>
      <c r="S71" s="38"/>
      <c r="T71" s="12"/>
      <c r="U71" s="39">
        <f>IF(COUNTIF(U13:U49,"F(Z)")=0,"",COUNTIF(U13:U49,"F(Z)"))</f>
      </c>
      <c r="V71" s="38"/>
      <c r="W71" s="38"/>
      <c r="X71" s="38"/>
      <c r="Y71" s="38"/>
      <c r="Z71" s="12"/>
      <c r="AA71" s="37">
        <f>IF(COUNTIF(AA13:AA49,"F(Z)")=0,"",COUNTIF(AA13:AA49,"F(Z)"))</f>
      </c>
      <c r="AB71" s="118"/>
      <c r="AC71" s="38"/>
      <c r="AD71" s="38"/>
      <c r="AE71" s="38"/>
      <c r="AF71" s="12"/>
      <c r="AG71" s="72">
        <f t="shared" si="18"/>
      </c>
      <c r="AM71" s="73"/>
    </row>
    <row r="72" spans="1:39" s="32" customFormat="1" ht="15.75" customHeight="1">
      <c r="A72" s="35"/>
      <c r="B72" s="27"/>
      <c r="C72" s="36" t="s">
        <v>39</v>
      </c>
      <c r="D72" s="37"/>
      <c r="E72" s="38"/>
      <c r="F72" s="38"/>
      <c r="G72" s="38"/>
      <c r="H72" s="12"/>
      <c r="I72" s="39">
        <f>IF(COUNTIF(I13:I49,"G")=0,"",COUNTIF(I13:I49,"G"))</f>
      </c>
      <c r="J72" s="38"/>
      <c r="K72" s="38"/>
      <c r="L72" s="38"/>
      <c r="M72" s="38"/>
      <c r="N72" s="12"/>
      <c r="O72" s="39">
        <f>IF(COUNTIF(O13:O49,"G")=0,"",COUNTIF(O13:O49,"G"))</f>
        <v>1</v>
      </c>
      <c r="P72" s="40"/>
      <c r="Q72" s="38"/>
      <c r="R72" s="38"/>
      <c r="S72" s="38"/>
      <c r="T72" s="12"/>
      <c r="U72" s="39">
        <f>IF(COUNTIF(U13:U49,"G")=0,"",COUNTIF(U13:U49,"G"))</f>
        <v>3</v>
      </c>
      <c r="V72" s="38"/>
      <c r="W72" s="38"/>
      <c r="X72" s="38"/>
      <c r="Y72" s="38"/>
      <c r="Z72" s="12"/>
      <c r="AA72" s="37">
        <f>IF(COUNTIF(AA13:AA49,"G")=0,"",COUNTIF(AA13:AA49,"G"))</f>
        <v>3</v>
      </c>
      <c r="AB72" s="118"/>
      <c r="AC72" s="38"/>
      <c r="AD72" s="38"/>
      <c r="AE72" s="38"/>
      <c r="AF72" s="12"/>
      <c r="AG72" s="72">
        <f t="shared" si="18"/>
        <v>7</v>
      </c>
      <c r="AM72" s="73"/>
    </row>
    <row r="73" spans="1:39" s="32" customFormat="1" ht="15.75" customHeight="1">
      <c r="A73" s="35"/>
      <c r="B73" s="27"/>
      <c r="C73" s="36" t="s">
        <v>40</v>
      </c>
      <c r="D73" s="37"/>
      <c r="E73" s="38"/>
      <c r="F73" s="38"/>
      <c r="G73" s="38"/>
      <c r="H73" s="12"/>
      <c r="I73" s="39">
        <f>IF(COUNTIF(I13:I49,"G(Z)")=0,"",COUNTIF(I13:I49,"G(Z)"))</f>
      </c>
      <c r="J73" s="38"/>
      <c r="K73" s="38"/>
      <c r="L73" s="38"/>
      <c r="M73" s="38"/>
      <c r="N73" s="12"/>
      <c r="O73" s="39">
        <f>IF(COUNTIF(O13:O49,"G(Z)")=0,"",COUNTIF(O13:O49,"G(Z)"))</f>
      </c>
      <c r="P73" s="40"/>
      <c r="Q73" s="38"/>
      <c r="R73" s="38"/>
      <c r="S73" s="38"/>
      <c r="T73" s="12"/>
      <c r="U73" s="39">
        <f>IF(COUNTIF(U13:U49,"G(Z)")=0,"",COUNTIF(U13:U49,"G(Z)"))</f>
      </c>
      <c r="V73" s="38"/>
      <c r="W73" s="38"/>
      <c r="X73" s="38"/>
      <c r="Y73" s="38"/>
      <c r="Z73" s="12"/>
      <c r="AA73" s="37">
        <f>IF(COUNTIF(AA13:AA49,"G(Z)")=0,"",COUNTIF(AA13:AA49,"G(Z)"))</f>
        <v>2</v>
      </c>
      <c r="AB73" s="118"/>
      <c r="AC73" s="38"/>
      <c r="AD73" s="38"/>
      <c r="AE73" s="38"/>
      <c r="AF73" s="12"/>
      <c r="AG73" s="72">
        <f t="shared" si="18"/>
        <v>2</v>
      </c>
      <c r="AM73" s="73"/>
    </row>
    <row r="74" spans="1:39" s="32" customFormat="1" ht="15.75" customHeight="1">
      <c r="A74" s="35"/>
      <c r="B74" s="27"/>
      <c r="C74" s="36" t="s">
        <v>41</v>
      </c>
      <c r="D74" s="37"/>
      <c r="E74" s="38"/>
      <c r="F74" s="38"/>
      <c r="G74" s="38"/>
      <c r="H74" s="12"/>
      <c r="I74" s="39">
        <f>IF(COUNTIF(I13:I49,"V")=0,"",COUNTIF(I13:I49,"V"))</f>
      </c>
      <c r="J74" s="38"/>
      <c r="K74" s="38"/>
      <c r="L74" s="38"/>
      <c r="M74" s="38"/>
      <c r="N74" s="12"/>
      <c r="O74" s="39">
        <f>IF(COUNTIF(O13:O49,"V")=0,"",COUNTIF(O13:O49,"V"))</f>
      </c>
      <c r="P74" s="40"/>
      <c r="Q74" s="38"/>
      <c r="R74" s="38"/>
      <c r="S74" s="38"/>
      <c r="T74" s="12"/>
      <c r="U74" s="39">
        <f>IF(COUNTIF(U13:U49,"V")=0,"",COUNTIF(U13:U49,"V"))</f>
      </c>
      <c r="V74" s="38"/>
      <c r="W74" s="38"/>
      <c r="X74" s="38"/>
      <c r="Y74" s="38"/>
      <c r="Z74" s="12"/>
      <c r="AA74" s="37">
        <f>IF(COUNTIF(AA13:AA49,"V")=0,"",COUNTIF(AA13:AA49,"V"))</f>
      </c>
      <c r="AB74" s="118"/>
      <c r="AC74" s="38"/>
      <c r="AD74" s="38"/>
      <c r="AE74" s="38"/>
      <c r="AF74" s="12"/>
      <c r="AG74" s="72">
        <f t="shared" si="18"/>
      </c>
      <c r="AM74" s="73"/>
    </row>
    <row r="75" spans="1:39" s="32" customFormat="1" ht="15.75" customHeight="1">
      <c r="A75" s="35"/>
      <c r="B75" s="27"/>
      <c r="C75" s="36" t="s">
        <v>42</v>
      </c>
      <c r="D75" s="37"/>
      <c r="E75" s="38"/>
      <c r="F75" s="38"/>
      <c r="G75" s="38"/>
      <c r="H75" s="12"/>
      <c r="I75" s="39">
        <f>IF(COUNTIF(I13:I49,"V(Z)")=0,"",COUNTIF(I13:I49,"V(Z)"))</f>
      </c>
      <c r="J75" s="38"/>
      <c r="K75" s="38"/>
      <c r="L75" s="38"/>
      <c r="M75" s="38"/>
      <c r="N75" s="12"/>
      <c r="O75" s="39">
        <f>IF(COUNTIF(O13:O49,"V(Z)")=0,"",COUNTIF(O13:O49,"V(Z)"))</f>
      </c>
      <c r="P75" s="40"/>
      <c r="Q75" s="38"/>
      <c r="R75" s="38"/>
      <c r="S75" s="38"/>
      <c r="T75" s="12"/>
      <c r="U75" s="39">
        <f>IF(COUNTIF(U13:U49,"V(Z)")=0,"",COUNTIF(U13:U49,"V(Z)"))</f>
      </c>
      <c r="V75" s="38"/>
      <c r="W75" s="38"/>
      <c r="X75" s="38"/>
      <c r="Y75" s="38"/>
      <c r="Z75" s="12"/>
      <c r="AA75" s="37">
        <f>IF(COUNTIF(AA13:AA49,"V(Z)")=0,"",COUNTIF(AA13:AA49,"V(Z)"))</f>
      </c>
      <c r="AB75" s="118"/>
      <c r="AC75" s="38"/>
      <c r="AD75" s="38"/>
      <c r="AE75" s="38"/>
      <c r="AF75" s="12"/>
      <c r="AG75" s="72">
        <f t="shared" si="18"/>
      </c>
      <c r="AM75" s="73"/>
    </row>
    <row r="76" spans="1:39" s="32" customFormat="1" ht="15.75" customHeight="1">
      <c r="A76" s="35"/>
      <c r="B76" s="27"/>
      <c r="C76" s="36" t="s">
        <v>43</v>
      </c>
      <c r="D76" s="37"/>
      <c r="E76" s="38"/>
      <c r="F76" s="38"/>
      <c r="G76" s="38"/>
      <c r="H76" s="12"/>
      <c r="I76" s="39">
        <f>IF(COUNTIF(I13:I49,"AV")=0,"",COUNTIF(I13:I49,"AV"))</f>
      </c>
      <c r="J76" s="38"/>
      <c r="K76" s="38"/>
      <c r="L76" s="38"/>
      <c r="M76" s="38"/>
      <c r="N76" s="12"/>
      <c r="O76" s="39">
        <f>IF(COUNTIF(O13:O49,"AV")=0,"",COUNTIF(O13:O49,"AV"))</f>
      </c>
      <c r="P76" s="40"/>
      <c r="Q76" s="38"/>
      <c r="R76" s="38"/>
      <c r="S76" s="38"/>
      <c r="T76" s="12"/>
      <c r="U76" s="39">
        <f>IF(COUNTIF(U13:U49,"AV")=0,"",COUNTIF(U13:U49,"AV"))</f>
      </c>
      <c r="V76" s="38"/>
      <c r="W76" s="38"/>
      <c r="X76" s="38"/>
      <c r="Y76" s="38"/>
      <c r="Z76" s="12"/>
      <c r="AA76" s="37">
        <f>IF(COUNTIF(AA13:AA49,"AV")=0,"",COUNTIF(AA13:AA49,"AV"))</f>
      </c>
      <c r="AB76" s="118"/>
      <c r="AC76" s="38"/>
      <c r="AD76" s="38"/>
      <c r="AE76" s="38"/>
      <c r="AF76" s="12"/>
      <c r="AG76" s="72">
        <f t="shared" si="18"/>
      </c>
      <c r="AM76" s="73"/>
    </row>
    <row r="77" spans="1:39" s="32" customFormat="1" ht="15.75" customHeight="1">
      <c r="A77" s="35"/>
      <c r="B77" s="27"/>
      <c r="C77" s="36" t="s">
        <v>44</v>
      </c>
      <c r="D77" s="37"/>
      <c r="E77" s="38"/>
      <c r="F77" s="38"/>
      <c r="G77" s="38"/>
      <c r="H77" s="12"/>
      <c r="I77" s="39">
        <f>IF(COUNTIF(I2:I49,"KO")=0,"",COUNTIF(I2:I49,"KO"))</f>
      </c>
      <c r="J77" s="38"/>
      <c r="K77" s="38"/>
      <c r="L77" s="38"/>
      <c r="M77" s="38"/>
      <c r="N77" s="12"/>
      <c r="O77" s="39">
        <f>IF(COUNTIF(O2:O49,"KO")=0,"",COUNTIF(O2:O49,"KO"))</f>
      </c>
      <c r="P77" s="40"/>
      <c r="Q77" s="38"/>
      <c r="R77" s="38"/>
      <c r="S77" s="38"/>
      <c r="T77" s="12"/>
      <c r="U77" s="39">
        <f>IF(COUNTIF(U2:U49,"KO")=0,"",COUNTIF(U2:U49,"KO"))</f>
      </c>
      <c r="V77" s="38"/>
      <c r="W77" s="38"/>
      <c r="X77" s="38"/>
      <c r="Y77" s="38"/>
      <c r="Z77" s="12"/>
      <c r="AA77" s="37">
        <f>IF(COUNTIF(AA2:AA49,"KO")=0,"",COUNTIF(AA2:AA49,"KO"))</f>
      </c>
      <c r="AB77" s="118"/>
      <c r="AC77" s="38"/>
      <c r="AD77" s="38"/>
      <c r="AE77" s="38"/>
      <c r="AF77" s="12"/>
      <c r="AG77" s="72">
        <f t="shared" si="18"/>
      </c>
      <c r="AM77" s="73"/>
    </row>
    <row r="78" spans="1:39" s="32" customFormat="1" ht="15.75" customHeight="1">
      <c r="A78" s="35"/>
      <c r="B78" s="27"/>
      <c r="C78" s="44" t="s">
        <v>45</v>
      </c>
      <c r="D78" s="37"/>
      <c r="E78" s="38"/>
      <c r="F78" s="38"/>
      <c r="G78" s="38"/>
      <c r="H78" s="12"/>
      <c r="I78" s="39">
        <f>IF(COUNTIF(I13:I49,"S")=0,"",COUNTIF(I13:I49,"S"))</f>
      </c>
      <c r="J78" s="38"/>
      <c r="K78" s="38"/>
      <c r="L78" s="38"/>
      <c r="M78" s="38"/>
      <c r="N78" s="12"/>
      <c r="O78" s="39">
        <f>IF(COUNTIF(O13:O49,"S")=0,"",COUNTIF(O13:O49,"S"))</f>
      </c>
      <c r="P78" s="40"/>
      <c r="Q78" s="38"/>
      <c r="R78" s="38"/>
      <c r="S78" s="38"/>
      <c r="T78" s="12"/>
      <c r="U78" s="39">
        <v>1</v>
      </c>
      <c r="V78" s="38"/>
      <c r="W78" s="38"/>
      <c r="X78" s="38"/>
      <c r="Y78" s="38"/>
      <c r="Z78" s="12"/>
      <c r="AA78" s="37">
        <f>IF(COUNTIF(AA13:AA49,"S")=0,"",COUNTIF(AA13:AA49,"S"))</f>
      </c>
      <c r="AB78" s="118"/>
      <c r="AC78" s="38"/>
      <c r="AD78" s="38"/>
      <c r="AE78" s="38"/>
      <c r="AF78" s="12"/>
      <c r="AG78" s="72">
        <f t="shared" si="18"/>
        <v>1</v>
      </c>
      <c r="AM78" s="73"/>
    </row>
    <row r="79" spans="1:39" s="32" customFormat="1" ht="15.75" customHeight="1">
      <c r="A79" s="35"/>
      <c r="B79" s="27"/>
      <c r="C79" s="44" t="s">
        <v>46</v>
      </c>
      <c r="D79" s="45"/>
      <c r="E79" s="46"/>
      <c r="F79" s="46"/>
      <c r="G79" s="46"/>
      <c r="H79" s="47"/>
      <c r="I79" s="39">
        <f>IF(COUNTIF(I13:I49,"Z")=0,"",COUNTIF(I13:I49,"Z"))</f>
      </c>
      <c r="J79" s="46"/>
      <c r="K79" s="46"/>
      <c r="L79" s="46"/>
      <c r="M79" s="46"/>
      <c r="N79" s="47"/>
      <c r="O79" s="39">
        <f>IF(COUNTIF(O13:O49,"Z")=0,"",COUNTIF(O13:O49,"Z"))</f>
      </c>
      <c r="P79" s="48"/>
      <c r="Q79" s="46"/>
      <c r="R79" s="46"/>
      <c r="S79" s="46"/>
      <c r="T79" s="47"/>
      <c r="U79" s="39">
        <f>IF(COUNTIF(U13:U49,"Z")=0,"",COUNTIF(U13:U49,"Z"))</f>
      </c>
      <c r="V79" s="46"/>
      <c r="W79" s="46"/>
      <c r="X79" s="46"/>
      <c r="Y79" s="46"/>
      <c r="Z79" s="47"/>
      <c r="AA79" s="37">
        <v>10</v>
      </c>
      <c r="AB79" s="118"/>
      <c r="AC79" s="38"/>
      <c r="AD79" s="38"/>
      <c r="AE79" s="38"/>
      <c r="AF79" s="12"/>
      <c r="AG79" s="72">
        <f t="shared" si="18"/>
        <v>10</v>
      </c>
      <c r="AM79" s="73"/>
    </row>
    <row r="80" spans="1:39" s="32" customFormat="1" ht="15.75" customHeight="1">
      <c r="A80" s="74"/>
      <c r="B80" s="28"/>
      <c r="C80" s="49" t="s">
        <v>47</v>
      </c>
      <c r="D80" s="75"/>
      <c r="E80" s="76"/>
      <c r="F80" s="76"/>
      <c r="G80" s="76"/>
      <c r="H80" s="77"/>
      <c r="I80" s="39">
        <f>IF(COUNTIF(I13:I49,"KR")=0,"",COUNTIF(I13:I49,"KR"))</f>
      </c>
      <c r="J80" s="76"/>
      <c r="K80" s="76"/>
      <c r="L80" s="76"/>
      <c r="M80" s="76"/>
      <c r="N80" s="77"/>
      <c r="O80" s="39">
        <v>2</v>
      </c>
      <c r="P80" s="78"/>
      <c r="Q80" s="76"/>
      <c r="R80" s="76"/>
      <c r="S80" s="76"/>
      <c r="T80" s="77"/>
      <c r="U80" s="39">
        <v>1</v>
      </c>
      <c r="V80" s="76"/>
      <c r="W80" s="76"/>
      <c r="X80" s="76"/>
      <c r="Y80" s="76"/>
      <c r="Z80" s="77"/>
      <c r="AA80" s="37">
        <v>2</v>
      </c>
      <c r="AB80" s="119"/>
      <c r="AC80" s="79"/>
      <c r="AD80" s="79"/>
      <c r="AE80" s="79"/>
      <c r="AF80" s="80"/>
      <c r="AG80" s="72">
        <f t="shared" si="18"/>
        <v>5</v>
      </c>
      <c r="AM80" s="73"/>
    </row>
    <row r="81" spans="1:39" s="32" customFormat="1" ht="21" customHeight="1">
      <c r="A81" s="81"/>
      <c r="B81" s="82"/>
      <c r="C81" s="111" t="s">
        <v>67</v>
      </c>
      <c r="D81" s="83"/>
      <c r="E81" s="83"/>
      <c r="F81" s="83"/>
      <c r="G81" s="83"/>
      <c r="H81" s="84"/>
      <c r="I81" s="146"/>
      <c r="J81" s="83"/>
      <c r="K81" s="83"/>
      <c r="L81" s="83"/>
      <c r="M81" s="83"/>
      <c r="N81" s="84"/>
      <c r="O81" s="85"/>
      <c r="P81" s="86"/>
      <c r="Q81" s="83"/>
      <c r="R81" s="83"/>
      <c r="S81" s="83"/>
      <c r="T81" s="84"/>
      <c r="U81" s="85"/>
      <c r="V81" s="83"/>
      <c r="W81" s="83"/>
      <c r="X81" s="83"/>
      <c r="Y81" s="83"/>
      <c r="Z81" s="84"/>
      <c r="AA81" s="116"/>
      <c r="AB81" s="120"/>
      <c r="AC81" s="87"/>
      <c r="AD81" s="87"/>
      <c r="AE81" s="87"/>
      <c r="AF81" s="88"/>
      <c r="AG81" s="147"/>
      <c r="AM81" s="73"/>
    </row>
    <row r="82" spans="1:33" s="32" customFormat="1" ht="15.75" customHeight="1" thickBot="1">
      <c r="A82" s="89"/>
      <c r="B82" s="90"/>
      <c r="C82" s="105" t="s">
        <v>64</v>
      </c>
      <c r="D82" s="91"/>
      <c r="E82" s="92"/>
      <c r="F82" s="92"/>
      <c r="G82" s="92"/>
      <c r="H82" s="93"/>
      <c r="I82" s="106">
        <f>IF(SUM(I68:I81)=0,"",(SUM(I68:I81)))</f>
      </c>
      <c r="J82" s="107"/>
      <c r="K82" s="107"/>
      <c r="L82" s="107"/>
      <c r="M82" s="107"/>
      <c r="N82" s="108"/>
      <c r="O82" s="106">
        <f>IF(SUM(O68:O81)=0,"",(SUM(O68:O81)))</f>
        <v>7</v>
      </c>
      <c r="P82" s="109"/>
      <c r="Q82" s="107"/>
      <c r="R82" s="107"/>
      <c r="S82" s="107"/>
      <c r="T82" s="108"/>
      <c r="U82" s="106">
        <f>IF(SUM(U68:U81)=0,"",(SUM(U68:U81)))</f>
        <v>6</v>
      </c>
      <c r="V82" s="107"/>
      <c r="W82" s="107"/>
      <c r="X82" s="107"/>
      <c r="Y82" s="107"/>
      <c r="Z82" s="108"/>
      <c r="AA82" s="117">
        <f>IF(SUM(AA68:AA81)=0,"",(SUM(AA68:AA81)))</f>
        <v>18</v>
      </c>
      <c r="AB82" s="121"/>
      <c r="AC82" s="107"/>
      <c r="AD82" s="107"/>
      <c r="AE82" s="107"/>
      <c r="AF82" s="108"/>
      <c r="AG82" s="110">
        <f>IF(SUM(AG68:AG81)=0,"",(SUM(AG68:AG81)))</f>
        <v>31</v>
      </c>
    </row>
    <row r="83" spans="1:33" s="32" customFormat="1" ht="15.75" customHeight="1" thickTop="1">
      <c r="A83" s="996" t="s">
        <v>49</v>
      </c>
      <c r="B83" s="997"/>
      <c r="C83" s="997"/>
      <c r="D83" s="997"/>
      <c r="E83" s="997"/>
      <c r="F83" s="997"/>
      <c r="G83" s="997"/>
      <c r="H83" s="997"/>
      <c r="I83" s="997"/>
      <c r="J83" s="997"/>
      <c r="K83" s="997"/>
      <c r="L83" s="997"/>
      <c r="M83" s="997"/>
      <c r="N83" s="997"/>
      <c r="O83" s="997"/>
      <c r="P83" s="997"/>
      <c r="Q83" s="997"/>
      <c r="R83" s="997"/>
      <c r="S83" s="997"/>
      <c r="T83" s="997"/>
      <c r="U83" s="997"/>
      <c r="V83" s="997"/>
      <c r="W83" s="997"/>
      <c r="X83" s="997"/>
      <c r="Y83" s="997"/>
      <c r="Z83" s="997"/>
      <c r="AA83" s="997"/>
      <c r="AB83" s="972"/>
      <c r="AC83" s="973"/>
      <c r="AD83" s="973"/>
      <c r="AE83" s="973"/>
      <c r="AF83" s="973"/>
      <c r="AG83" s="974"/>
    </row>
    <row r="84" spans="1:33" s="32" customFormat="1" ht="15.75" customHeight="1">
      <c r="A84" s="967" t="s">
        <v>524</v>
      </c>
      <c r="B84" s="968"/>
      <c r="C84" s="968"/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  <c r="S84" s="968"/>
      <c r="T84" s="968"/>
      <c r="U84" s="968"/>
      <c r="V84" s="968"/>
      <c r="W84" s="968"/>
      <c r="X84" s="968"/>
      <c r="Y84" s="968"/>
      <c r="Z84" s="968"/>
      <c r="AA84" s="969"/>
      <c r="AB84" s="975"/>
      <c r="AC84" s="976"/>
      <c r="AD84" s="976"/>
      <c r="AE84" s="976"/>
      <c r="AF84" s="976"/>
      <c r="AG84" s="977"/>
    </row>
    <row r="85" spans="1:33" s="32" customFormat="1" ht="15.75" customHeight="1">
      <c r="A85" s="967" t="s">
        <v>339</v>
      </c>
      <c r="B85" s="968"/>
      <c r="C85" s="968"/>
      <c r="D85" s="968"/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9"/>
      <c r="AB85" s="975"/>
      <c r="AC85" s="976"/>
      <c r="AD85" s="976"/>
      <c r="AE85" s="976"/>
      <c r="AF85" s="976"/>
      <c r="AG85" s="977"/>
    </row>
    <row r="86" spans="1:33" s="32" customFormat="1" ht="15.75" customHeight="1">
      <c r="A86" s="970"/>
      <c r="B86" s="971"/>
      <c r="C86" s="971"/>
      <c r="D86" s="971"/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  <c r="T86" s="971"/>
      <c r="U86" s="971"/>
      <c r="V86" s="971"/>
      <c r="W86" s="971"/>
      <c r="X86" s="971"/>
      <c r="Y86" s="971"/>
      <c r="Z86" s="971"/>
      <c r="AA86" s="971"/>
      <c r="AB86" s="975"/>
      <c r="AC86" s="976"/>
      <c r="AD86" s="976"/>
      <c r="AE86" s="976"/>
      <c r="AF86" s="976"/>
      <c r="AG86" s="977"/>
    </row>
    <row r="87" spans="1:33" s="32" customFormat="1" ht="15.75" customHeight="1" thickBot="1">
      <c r="A87" s="981"/>
      <c r="B87" s="982"/>
      <c r="C87" s="982"/>
      <c r="D87" s="982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982"/>
      <c r="Y87" s="982"/>
      <c r="Z87" s="982"/>
      <c r="AA87" s="982"/>
      <c r="AB87" s="978"/>
      <c r="AC87" s="979"/>
      <c r="AD87" s="979"/>
      <c r="AE87" s="979"/>
      <c r="AF87" s="979"/>
      <c r="AG87" s="980"/>
    </row>
    <row r="88" spans="1:3" s="32" customFormat="1" ht="15.75" customHeight="1" thickTop="1">
      <c r="A88" s="50"/>
      <c r="B88" s="53"/>
      <c r="C88" s="53"/>
    </row>
    <row r="89" spans="1:3" s="32" customFormat="1" ht="15.75" customHeight="1">
      <c r="A89" s="50"/>
      <c r="B89" s="53"/>
      <c r="C89" s="53"/>
    </row>
    <row r="90" spans="1:3" s="32" customFormat="1" ht="15.75" customHeight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4"/>
      <c r="C151" s="54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" ht="15.75" customHeight="1">
      <c r="A160" s="55"/>
      <c r="B160" s="20"/>
      <c r="C160" s="20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</sheetData>
  <sheetProtection selectLockedCells="1"/>
  <mergeCells count="50">
    <mergeCell ref="A86:AA86"/>
    <mergeCell ref="A87:AA87"/>
    <mergeCell ref="A1:AG1"/>
    <mergeCell ref="A2:AG2"/>
    <mergeCell ref="A83:AA83"/>
    <mergeCell ref="AG8:AG9"/>
    <mergeCell ref="AB6:AG6"/>
    <mergeCell ref="AB7:AG7"/>
    <mergeCell ref="A5:AG5"/>
    <mergeCell ref="AB83:AG87"/>
    <mergeCell ref="A3:AG3"/>
    <mergeCell ref="A4:AG4"/>
    <mergeCell ref="AA8:AA9"/>
    <mergeCell ref="D6:AA6"/>
    <mergeCell ref="J8:K8"/>
    <mergeCell ref="L8:M8"/>
    <mergeCell ref="H8:H9"/>
    <mergeCell ref="J7:O7"/>
    <mergeCell ref="I8:I9"/>
    <mergeCell ref="AF8:AF9"/>
    <mergeCell ref="A84:AA84"/>
    <mergeCell ref="A85:AA85"/>
    <mergeCell ref="U8:U9"/>
    <mergeCell ref="X8:Y8"/>
    <mergeCell ref="C6:C9"/>
    <mergeCell ref="N8:N9"/>
    <mergeCell ref="A67:AA67"/>
    <mergeCell ref="A64:AG64"/>
    <mergeCell ref="A66:AG66"/>
    <mergeCell ref="AB65:AG65"/>
    <mergeCell ref="V8:W8"/>
    <mergeCell ref="A6:A9"/>
    <mergeCell ref="D20:AG20"/>
    <mergeCell ref="R8:S8"/>
    <mergeCell ref="T8:T9"/>
    <mergeCell ref="P7:U7"/>
    <mergeCell ref="P8:Q8"/>
    <mergeCell ref="AB8:AC8"/>
    <mergeCell ref="AD8:AE8"/>
    <mergeCell ref="D11:AG12"/>
    <mergeCell ref="D57:AG57"/>
    <mergeCell ref="D39:AG39"/>
    <mergeCell ref="D52:AG52"/>
    <mergeCell ref="B6:B9"/>
    <mergeCell ref="Z8:Z9"/>
    <mergeCell ref="O8:O9"/>
    <mergeCell ref="D7:I7"/>
    <mergeCell ref="D8:E8"/>
    <mergeCell ref="F8:G8"/>
    <mergeCell ref="V7:AA7"/>
  </mergeCells>
  <printOptions/>
  <pageMargins left="1.44" right="0.75" top="1" bottom="1" header="0.5" footer="0.5"/>
  <pageSetup horizontalDpi="600" verticalDpi="600" orientation="portrait" paperSize="9" scale="40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B274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W93" sqref="W93"/>
    </sheetView>
  </sheetViews>
  <sheetFormatPr defaultColWidth="10.66015625" defaultRowHeight="12.75"/>
  <cols>
    <col min="1" max="1" width="17.16015625" style="434" customWidth="1"/>
    <col min="2" max="2" width="9.33203125" style="433" customWidth="1"/>
    <col min="3" max="3" width="60.33203125" style="433" customWidth="1"/>
    <col min="4" max="4" width="4.33203125" style="433" customWidth="1"/>
    <col min="5" max="5" width="6.66015625" style="433" customWidth="1"/>
    <col min="6" max="6" width="4.66015625" style="433" customWidth="1"/>
    <col min="7" max="8" width="5.66015625" style="433" customWidth="1"/>
    <col min="9" max="10" width="4.66015625" style="433" customWidth="1"/>
    <col min="11" max="11" width="6.66015625" style="433" customWidth="1"/>
    <col min="12" max="12" width="4.66015625" style="433" customWidth="1"/>
    <col min="13" max="14" width="5.66015625" style="433" customWidth="1"/>
    <col min="15" max="15" width="6.33203125" style="433" customWidth="1"/>
    <col min="16" max="16" width="4.66015625" style="433" customWidth="1"/>
    <col min="17" max="17" width="6.66015625" style="433" customWidth="1"/>
    <col min="18" max="18" width="4.66015625" style="433" customWidth="1"/>
    <col min="19" max="20" width="5.66015625" style="433" customWidth="1"/>
    <col min="21" max="21" width="8.66015625" style="433" customWidth="1"/>
    <col min="22" max="22" width="4.66015625" style="433" customWidth="1"/>
    <col min="23" max="23" width="6.66015625" style="433" customWidth="1"/>
    <col min="24" max="24" width="4.66015625" style="433" customWidth="1"/>
    <col min="25" max="26" width="5.66015625" style="433" customWidth="1"/>
    <col min="27" max="27" width="7" style="433" customWidth="1"/>
    <col min="28" max="28" width="5.66015625" style="433" customWidth="1"/>
    <col min="29" max="29" width="8" style="433" customWidth="1"/>
    <col min="30" max="30" width="5.66015625" style="433" customWidth="1"/>
    <col min="31" max="31" width="8" style="433" customWidth="1"/>
    <col min="32" max="33" width="6.66015625" style="433" customWidth="1"/>
    <col min="34" max="16384" width="10.66015625" style="433" customWidth="1"/>
  </cols>
  <sheetData>
    <row r="1" spans="1:54" ht="21.75" customHeight="1">
      <c r="A1" s="1050" t="s">
        <v>0</v>
      </c>
      <c r="B1" s="1050"/>
      <c r="C1" s="1050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  <c r="AA1" s="1051"/>
      <c r="AB1" s="1051"/>
      <c r="AC1" s="1051"/>
      <c r="AD1" s="1051"/>
      <c r="AE1" s="1051"/>
      <c r="AF1" s="1051"/>
      <c r="AG1" s="1051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</row>
    <row r="2" spans="1:54" ht="21.75" customHeight="1">
      <c r="A2" s="1052" t="s">
        <v>162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</row>
    <row r="3" spans="1:54" ht="15.75" customHeight="1">
      <c r="A3" s="1098" t="s">
        <v>489</v>
      </c>
      <c r="B3" s="1098"/>
      <c r="C3" s="1098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99"/>
      <c r="AE3" s="1099"/>
      <c r="AF3" s="1099"/>
      <c r="AG3" s="1099"/>
      <c r="AH3" s="585"/>
      <c r="AI3" s="585"/>
      <c r="AJ3" s="585"/>
      <c r="AK3" s="585"/>
      <c r="AL3" s="585"/>
      <c r="AM3" s="58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</row>
    <row r="4" spans="1:54" ht="15.75" customHeight="1">
      <c r="A4" s="1100" t="s">
        <v>1</v>
      </c>
      <c r="B4" s="1100"/>
      <c r="C4" s="1100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  <c r="V4" s="1101"/>
      <c r="W4" s="1101"/>
      <c r="X4" s="1101"/>
      <c r="Y4" s="1101"/>
      <c r="Z4" s="1101"/>
      <c r="AA4" s="1101"/>
      <c r="AB4" s="1101"/>
      <c r="AC4" s="1101"/>
      <c r="AD4" s="1101"/>
      <c r="AE4" s="1101"/>
      <c r="AF4" s="1101"/>
      <c r="AG4" s="1101"/>
      <c r="AH4" s="585"/>
      <c r="AI4" s="585"/>
      <c r="AJ4" s="585"/>
      <c r="AK4" s="585"/>
      <c r="AL4" s="585"/>
      <c r="AM4" s="58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</row>
    <row r="5" spans="1:54" ht="15.75" customHeight="1" thickBot="1">
      <c r="A5" s="1059" t="s">
        <v>2</v>
      </c>
      <c r="B5" s="1059"/>
      <c r="C5" s="1059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585"/>
      <c r="AI5" s="585"/>
      <c r="AJ5" s="585"/>
      <c r="AK5" s="585"/>
      <c r="AL5" s="585"/>
      <c r="AM5" s="58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</row>
    <row r="6" spans="1:33" ht="15.75" customHeight="1" thickBot="1" thickTop="1">
      <c r="A6" s="1109" t="s">
        <v>3</v>
      </c>
      <c r="B6" s="1112" t="s">
        <v>4</v>
      </c>
      <c r="C6" s="1106"/>
      <c r="D6" s="1103" t="s">
        <v>6</v>
      </c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  <c r="P6" s="1104"/>
      <c r="Q6" s="1104"/>
      <c r="R6" s="1104"/>
      <c r="S6" s="1104"/>
      <c r="T6" s="1104"/>
      <c r="U6" s="1104"/>
      <c r="V6" s="1104"/>
      <c r="W6" s="1104"/>
      <c r="X6" s="1104"/>
      <c r="Y6" s="1104"/>
      <c r="Z6" s="1104"/>
      <c r="AA6" s="1105"/>
      <c r="AB6" s="1056" t="s">
        <v>69</v>
      </c>
      <c r="AC6" s="1056"/>
      <c r="AD6" s="1056"/>
      <c r="AE6" s="1056"/>
      <c r="AF6" s="1056"/>
      <c r="AG6" s="1057"/>
    </row>
    <row r="7" spans="1:33" ht="15.75" customHeight="1">
      <c r="A7" s="1110"/>
      <c r="B7" s="1113"/>
      <c r="C7" s="1107"/>
      <c r="D7" s="1038" t="s">
        <v>11</v>
      </c>
      <c r="E7" s="1039"/>
      <c r="F7" s="1039"/>
      <c r="G7" s="1039"/>
      <c r="H7" s="1039"/>
      <c r="I7" s="1040"/>
      <c r="J7" s="1038" t="s">
        <v>50</v>
      </c>
      <c r="K7" s="1039"/>
      <c r="L7" s="1039"/>
      <c r="M7" s="1039"/>
      <c r="N7" s="1039"/>
      <c r="O7" s="1040"/>
      <c r="P7" s="1038" t="s">
        <v>51</v>
      </c>
      <c r="Q7" s="1039"/>
      <c r="R7" s="1039"/>
      <c r="S7" s="1039"/>
      <c r="T7" s="1039"/>
      <c r="U7" s="1040"/>
      <c r="V7" s="1038" t="s">
        <v>52</v>
      </c>
      <c r="W7" s="1039"/>
      <c r="X7" s="1039"/>
      <c r="Y7" s="1039"/>
      <c r="Z7" s="1039"/>
      <c r="AA7" s="1040"/>
      <c r="AB7" s="1077" t="s">
        <v>53</v>
      </c>
      <c r="AC7" s="1039"/>
      <c r="AD7" s="1039"/>
      <c r="AE7" s="1039"/>
      <c r="AF7" s="1039"/>
      <c r="AG7" s="1078"/>
    </row>
    <row r="8" spans="1:33" ht="15.75" customHeight="1" thickBot="1">
      <c r="A8" s="1110"/>
      <c r="B8" s="1113"/>
      <c r="C8" s="1107"/>
      <c r="D8" s="1062" t="s">
        <v>12</v>
      </c>
      <c r="E8" s="1062"/>
      <c r="F8" s="1074" t="s">
        <v>13</v>
      </c>
      <c r="G8" s="1074"/>
      <c r="H8" s="1061" t="s">
        <v>14</v>
      </c>
      <c r="I8" s="1058" t="s">
        <v>75</v>
      </c>
      <c r="J8" s="1062" t="s">
        <v>12</v>
      </c>
      <c r="K8" s="1062"/>
      <c r="L8" s="1074" t="s">
        <v>13</v>
      </c>
      <c r="M8" s="1074"/>
      <c r="N8" s="1061" t="s">
        <v>14</v>
      </c>
      <c r="O8" s="1058" t="s">
        <v>75</v>
      </c>
      <c r="P8" s="1062" t="s">
        <v>12</v>
      </c>
      <c r="Q8" s="1062"/>
      <c r="R8" s="1074" t="s">
        <v>13</v>
      </c>
      <c r="S8" s="1074"/>
      <c r="T8" s="1061" t="s">
        <v>14</v>
      </c>
      <c r="U8" s="1058" t="s">
        <v>75</v>
      </c>
      <c r="V8" s="1062" t="s">
        <v>12</v>
      </c>
      <c r="W8" s="1062"/>
      <c r="X8" s="1074" t="s">
        <v>13</v>
      </c>
      <c r="Y8" s="1074"/>
      <c r="Z8" s="1061" t="s">
        <v>14</v>
      </c>
      <c r="AA8" s="1102" t="s">
        <v>75</v>
      </c>
      <c r="AB8" s="1067" t="s">
        <v>12</v>
      </c>
      <c r="AC8" s="1062"/>
      <c r="AD8" s="1074" t="s">
        <v>13</v>
      </c>
      <c r="AE8" s="1074"/>
      <c r="AF8" s="1061" t="s">
        <v>14</v>
      </c>
      <c r="AG8" s="1055" t="s">
        <v>72</v>
      </c>
    </row>
    <row r="9" spans="1:33" ht="79.5" customHeight="1" thickBot="1">
      <c r="A9" s="1111"/>
      <c r="B9" s="1114"/>
      <c r="C9" s="1108"/>
      <c r="D9" s="584" t="s">
        <v>70</v>
      </c>
      <c r="E9" s="581" t="s">
        <v>71</v>
      </c>
      <c r="F9" s="582" t="s">
        <v>70</v>
      </c>
      <c r="G9" s="581" t="s">
        <v>71</v>
      </c>
      <c r="H9" s="1061"/>
      <c r="I9" s="1058"/>
      <c r="J9" s="584" t="s">
        <v>70</v>
      </c>
      <c r="K9" s="581" t="s">
        <v>71</v>
      </c>
      <c r="L9" s="582" t="s">
        <v>70</v>
      </c>
      <c r="M9" s="581" t="s">
        <v>71</v>
      </c>
      <c r="N9" s="1061"/>
      <c r="O9" s="1058"/>
      <c r="P9" s="584" t="s">
        <v>70</v>
      </c>
      <c r="Q9" s="581" t="s">
        <v>71</v>
      </c>
      <c r="R9" s="582" t="s">
        <v>70</v>
      </c>
      <c r="S9" s="581" t="s">
        <v>71</v>
      </c>
      <c r="T9" s="1061"/>
      <c r="U9" s="1058"/>
      <c r="V9" s="584" t="s">
        <v>70</v>
      </c>
      <c r="W9" s="581" t="s">
        <v>71</v>
      </c>
      <c r="X9" s="582" t="s">
        <v>70</v>
      </c>
      <c r="Y9" s="581" t="s">
        <v>71</v>
      </c>
      <c r="Z9" s="1061"/>
      <c r="AA9" s="1102"/>
      <c r="AB9" s="583" t="s">
        <v>70</v>
      </c>
      <c r="AC9" s="581" t="s">
        <v>71</v>
      </c>
      <c r="AD9" s="582" t="s">
        <v>70</v>
      </c>
      <c r="AE9" s="581" t="s">
        <v>71</v>
      </c>
      <c r="AF9" s="1061"/>
      <c r="AG9" s="1055"/>
    </row>
    <row r="10" spans="1:33" ht="21.75" customHeight="1" thickBot="1">
      <c r="A10" s="710"/>
      <c r="B10" s="580"/>
      <c r="C10" s="579" t="s">
        <v>480</v>
      </c>
      <c r="D10" s="578"/>
      <c r="E10" s="574"/>
      <c r="F10" s="574"/>
      <c r="G10" s="574"/>
      <c r="H10" s="574"/>
      <c r="I10" s="577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5"/>
      <c r="AC10" s="574"/>
      <c r="AD10" s="574"/>
      <c r="AE10" s="574"/>
      <c r="AF10" s="574"/>
      <c r="AG10" s="573"/>
    </row>
    <row r="11" spans="1:33" ht="15.75" customHeight="1">
      <c r="A11" s="711" t="s">
        <v>54</v>
      </c>
      <c r="B11" s="505"/>
      <c r="C11" s="569" t="s">
        <v>55</v>
      </c>
      <c r="D11" s="1089"/>
      <c r="E11" s="1090"/>
      <c r="F11" s="1090"/>
      <c r="G11" s="1090"/>
      <c r="H11" s="1090"/>
      <c r="I11" s="1090"/>
      <c r="J11" s="1090"/>
      <c r="K11" s="1090"/>
      <c r="L11" s="1090"/>
      <c r="M11" s="1090"/>
      <c r="N11" s="1090"/>
      <c r="O11" s="1090"/>
      <c r="P11" s="1090"/>
      <c r="Q11" s="1090"/>
      <c r="R11" s="1090"/>
      <c r="S11" s="1090"/>
      <c r="T11" s="1090"/>
      <c r="U11" s="1090"/>
      <c r="V11" s="1090"/>
      <c r="W11" s="1090"/>
      <c r="X11" s="1090"/>
      <c r="Y11" s="1090"/>
      <c r="Z11" s="1090"/>
      <c r="AA11" s="1090"/>
      <c r="AB11" s="1090"/>
      <c r="AC11" s="1090"/>
      <c r="AD11" s="1090"/>
      <c r="AE11" s="1090"/>
      <c r="AF11" s="1090"/>
      <c r="AG11" s="1091"/>
    </row>
    <row r="12" spans="1:33" ht="15.75" customHeight="1">
      <c r="A12" s="711"/>
      <c r="B12" s="505"/>
      <c r="C12" s="572" t="s">
        <v>164</v>
      </c>
      <c r="D12" s="1092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3"/>
      <c r="AC12" s="1093"/>
      <c r="AD12" s="1093"/>
      <c r="AE12" s="1093"/>
      <c r="AF12" s="1093"/>
      <c r="AG12" s="1094"/>
    </row>
    <row r="13" spans="1:33" ht="15.75" customHeight="1">
      <c r="A13" s="712" t="s">
        <v>152</v>
      </c>
      <c r="B13" s="537" t="s">
        <v>26</v>
      </c>
      <c r="C13" s="619" t="s">
        <v>148</v>
      </c>
      <c r="D13" s="686"/>
      <c r="E13" s="629"/>
      <c r="F13" s="630"/>
      <c r="G13" s="629"/>
      <c r="H13" s="630"/>
      <c r="I13" s="632"/>
      <c r="J13" s="686">
        <v>3</v>
      </c>
      <c r="K13" s="629">
        <v>45</v>
      </c>
      <c r="L13" s="630">
        <v>1</v>
      </c>
      <c r="M13" s="629">
        <v>15</v>
      </c>
      <c r="N13" s="630">
        <v>6</v>
      </c>
      <c r="O13" s="743" t="s">
        <v>24</v>
      </c>
      <c r="P13" s="497"/>
      <c r="Q13" s="501"/>
      <c r="R13" s="494"/>
      <c r="S13" s="501"/>
      <c r="T13" s="494"/>
      <c r="U13" s="765" t="s">
        <v>540</v>
      </c>
      <c r="V13" s="497"/>
      <c r="W13" s="501"/>
      <c r="X13" s="494"/>
      <c r="Y13" s="501"/>
      <c r="Z13" s="494"/>
      <c r="AA13" s="547"/>
      <c r="AB13" s="504">
        <f aca="true" t="shared" si="0" ref="AB13:AD18">SUM(D13,J13,P13,V13)</f>
        <v>3</v>
      </c>
      <c r="AC13" s="501">
        <f t="shared" si="0"/>
        <v>45</v>
      </c>
      <c r="AD13" s="503">
        <f t="shared" si="0"/>
        <v>1</v>
      </c>
      <c r="AE13" s="501">
        <f aca="true" t="shared" si="1" ref="AE13:AF18">SUM(A13,G13,M13,S13,Y13)</f>
        <v>15</v>
      </c>
      <c r="AF13" s="503">
        <f t="shared" si="1"/>
        <v>6</v>
      </c>
      <c r="AG13" s="502">
        <f aca="true" t="shared" si="2" ref="AG13:AG19">SUM(AB13,AD13)</f>
        <v>4</v>
      </c>
    </row>
    <row r="14" spans="1:33" ht="15.75" customHeight="1">
      <c r="A14" s="712" t="s">
        <v>153</v>
      </c>
      <c r="B14" s="537" t="s">
        <v>26</v>
      </c>
      <c r="C14" s="619" t="s">
        <v>149</v>
      </c>
      <c r="D14" s="686"/>
      <c r="E14" s="629"/>
      <c r="F14" s="630"/>
      <c r="G14" s="629"/>
      <c r="H14" s="630"/>
      <c r="I14" s="632"/>
      <c r="J14" s="686">
        <v>4</v>
      </c>
      <c r="K14" s="629">
        <v>60</v>
      </c>
      <c r="L14" s="630">
        <v>1</v>
      </c>
      <c r="M14" s="629">
        <v>15</v>
      </c>
      <c r="N14" s="630">
        <v>8</v>
      </c>
      <c r="O14" s="747" t="s">
        <v>24</v>
      </c>
      <c r="P14" s="497"/>
      <c r="Q14" s="501"/>
      <c r="R14" s="494"/>
      <c r="S14" s="501"/>
      <c r="T14" s="494"/>
      <c r="U14" s="765" t="s">
        <v>540</v>
      </c>
      <c r="V14" s="497"/>
      <c r="W14" s="501"/>
      <c r="X14" s="494"/>
      <c r="Y14" s="501"/>
      <c r="Z14" s="494"/>
      <c r="AA14" s="547"/>
      <c r="AB14" s="504">
        <f t="shared" si="0"/>
        <v>4</v>
      </c>
      <c r="AC14" s="501">
        <f t="shared" si="0"/>
        <v>60</v>
      </c>
      <c r="AD14" s="503">
        <f t="shared" si="0"/>
        <v>1</v>
      </c>
      <c r="AE14" s="501">
        <f t="shared" si="1"/>
        <v>15</v>
      </c>
      <c r="AF14" s="503">
        <f t="shared" si="1"/>
        <v>8</v>
      </c>
      <c r="AG14" s="502">
        <f t="shared" si="2"/>
        <v>5</v>
      </c>
    </row>
    <row r="15" spans="1:33" ht="15.75" customHeight="1">
      <c r="A15" s="712" t="s">
        <v>154</v>
      </c>
      <c r="B15" s="537" t="s">
        <v>26</v>
      </c>
      <c r="C15" s="619" t="s">
        <v>150</v>
      </c>
      <c r="D15" s="686"/>
      <c r="E15" s="629"/>
      <c r="F15" s="630"/>
      <c r="G15" s="629"/>
      <c r="H15" s="630"/>
      <c r="I15" s="632"/>
      <c r="J15" s="686">
        <v>3</v>
      </c>
      <c r="K15" s="629">
        <v>45</v>
      </c>
      <c r="L15" s="630">
        <v>0</v>
      </c>
      <c r="M15" s="629">
        <v>0</v>
      </c>
      <c r="N15" s="630">
        <v>4</v>
      </c>
      <c r="O15" s="747" t="s">
        <v>24</v>
      </c>
      <c r="P15" s="497"/>
      <c r="Q15" s="501"/>
      <c r="R15" s="494"/>
      <c r="S15" s="501"/>
      <c r="T15" s="494"/>
      <c r="U15" s="765" t="s">
        <v>540</v>
      </c>
      <c r="V15" s="497"/>
      <c r="W15" s="501"/>
      <c r="X15" s="494"/>
      <c r="Y15" s="501"/>
      <c r="Z15" s="494"/>
      <c r="AA15" s="547"/>
      <c r="AB15" s="504">
        <f t="shared" si="0"/>
        <v>3</v>
      </c>
      <c r="AC15" s="501">
        <f t="shared" si="0"/>
        <v>45</v>
      </c>
      <c r="AD15" s="503">
        <f t="shared" si="0"/>
        <v>0</v>
      </c>
      <c r="AE15" s="501">
        <f t="shared" si="1"/>
        <v>0</v>
      </c>
      <c r="AF15" s="503">
        <f t="shared" si="1"/>
        <v>4</v>
      </c>
      <c r="AG15" s="502">
        <f t="shared" si="2"/>
        <v>3</v>
      </c>
    </row>
    <row r="16" spans="1:33" ht="15.75" customHeight="1">
      <c r="A16" s="712" t="s">
        <v>155</v>
      </c>
      <c r="B16" s="537" t="s">
        <v>26</v>
      </c>
      <c r="C16" s="619" t="s">
        <v>151</v>
      </c>
      <c r="D16" s="686"/>
      <c r="E16" s="629"/>
      <c r="F16" s="630"/>
      <c r="G16" s="629"/>
      <c r="H16" s="630"/>
      <c r="I16" s="632"/>
      <c r="J16" s="686">
        <v>0</v>
      </c>
      <c r="K16" s="629">
        <v>0</v>
      </c>
      <c r="L16" s="630">
        <v>4</v>
      </c>
      <c r="M16" s="629">
        <f>IF(L16*15=0,"",L16*15)</f>
        <v>60</v>
      </c>
      <c r="N16" s="630">
        <v>6</v>
      </c>
      <c r="O16" s="747" t="s">
        <v>24</v>
      </c>
      <c r="P16" s="497"/>
      <c r="Q16" s="501"/>
      <c r="R16" s="494"/>
      <c r="S16" s="501"/>
      <c r="T16" s="494"/>
      <c r="U16" s="765" t="s">
        <v>540</v>
      </c>
      <c r="V16" s="497"/>
      <c r="W16" s="501"/>
      <c r="X16" s="494"/>
      <c r="Y16" s="501"/>
      <c r="Z16" s="494"/>
      <c r="AA16" s="547"/>
      <c r="AB16" s="504">
        <f t="shared" si="0"/>
        <v>0</v>
      </c>
      <c r="AC16" s="501">
        <f t="shared" si="0"/>
        <v>0</v>
      </c>
      <c r="AD16" s="503">
        <f t="shared" si="0"/>
        <v>4</v>
      </c>
      <c r="AE16" s="501">
        <f t="shared" si="1"/>
        <v>60</v>
      </c>
      <c r="AF16" s="503">
        <f t="shared" si="1"/>
        <v>6</v>
      </c>
      <c r="AG16" s="502">
        <f t="shared" si="2"/>
        <v>4</v>
      </c>
    </row>
    <row r="17" spans="1:33" ht="15.75" customHeight="1">
      <c r="A17" s="181" t="s">
        <v>17</v>
      </c>
      <c r="B17" s="537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645">
        <v>1</v>
      </c>
      <c r="K17" s="603">
        <v>15</v>
      </c>
      <c r="L17" s="610">
        <v>1</v>
      </c>
      <c r="M17" s="603">
        <f>IF(L17*15=0,"",L17*15)</f>
        <v>15</v>
      </c>
      <c r="N17" s="610">
        <v>3</v>
      </c>
      <c r="O17" s="633"/>
      <c r="P17" s="10"/>
      <c r="Q17" s="127"/>
      <c r="R17" s="10"/>
      <c r="S17" s="10"/>
      <c r="T17" s="10"/>
      <c r="U17" s="11"/>
      <c r="V17" s="9"/>
      <c r="W17" s="127"/>
      <c r="X17" s="10"/>
      <c r="Y17" s="127"/>
      <c r="Z17" s="10"/>
      <c r="AA17" s="62"/>
      <c r="AB17" s="157">
        <f t="shared" si="0"/>
        <v>1</v>
      </c>
      <c r="AC17" s="127">
        <f t="shared" si="0"/>
        <v>15</v>
      </c>
      <c r="AD17" s="313">
        <f t="shared" si="0"/>
        <v>1</v>
      </c>
      <c r="AE17" s="127">
        <f t="shared" si="1"/>
        <v>15</v>
      </c>
      <c r="AF17" s="313">
        <f t="shared" si="1"/>
        <v>3</v>
      </c>
      <c r="AG17" s="128">
        <f t="shared" si="2"/>
        <v>2</v>
      </c>
    </row>
    <row r="18" spans="1:33" ht="15.75" customHeight="1" thickBot="1">
      <c r="A18" s="647" t="s">
        <v>468</v>
      </c>
      <c r="B18" s="537" t="s">
        <v>26</v>
      </c>
      <c r="C18" s="619" t="s">
        <v>204</v>
      </c>
      <c r="D18" s="686"/>
      <c r="E18" s="629"/>
      <c r="F18" s="630"/>
      <c r="G18" s="629"/>
      <c r="H18" s="630"/>
      <c r="I18" s="632"/>
      <c r="J18" s="686">
        <v>0</v>
      </c>
      <c r="K18" s="629">
        <v>0</v>
      </c>
      <c r="L18" s="630">
        <v>2</v>
      </c>
      <c r="M18" s="629">
        <v>30</v>
      </c>
      <c r="N18" s="630">
        <v>3</v>
      </c>
      <c r="O18" s="632" t="s">
        <v>20</v>
      </c>
      <c r="P18" s="497"/>
      <c r="Q18" s="501"/>
      <c r="R18" s="494"/>
      <c r="S18" s="501"/>
      <c r="T18" s="494"/>
      <c r="U18" s="506"/>
      <c r="V18" s="497"/>
      <c r="W18" s="501"/>
      <c r="X18" s="494"/>
      <c r="Y18" s="501"/>
      <c r="Z18" s="494"/>
      <c r="AA18" s="547"/>
      <c r="AB18" s="504">
        <f t="shared" si="0"/>
        <v>0</v>
      </c>
      <c r="AC18" s="501">
        <f t="shared" si="0"/>
        <v>0</v>
      </c>
      <c r="AD18" s="503">
        <f t="shared" si="0"/>
        <v>2</v>
      </c>
      <c r="AE18" s="501">
        <f t="shared" si="1"/>
        <v>30</v>
      </c>
      <c r="AF18" s="503">
        <f t="shared" si="1"/>
        <v>3</v>
      </c>
      <c r="AG18" s="502">
        <f t="shared" si="2"/>
        <v>2</v>
      </c>
    </row>
    <row r="19" spans="1:33" ht="15.75" customHeight="1" thickBot="1">
      <c r="A19" s="713"/>
      <c r="B19" s="563"/>
      <c r="C19" s="562" t="s">
        <v>272</v>
      </c>
      <c r="D19" s="522">
        <f>SUM(D12:D18)</f>
        <v>0</v>
      </c>
      <c r="E19" s="513">
        <f>SUM(E12:E18)</f>
        <v>0</v>
      </c>
      <c r="F19" s="513">
        <f>SUM(F12:F18)</f>
        <v>0</v>
      </c>
      <c r="G19" s="513">
        <f>SUM(G12:G18)</f>
        <v>0</v>
      </c>
      <c r="H19" s="560">
        <f>SUM(H12:H18)</f>
        <v>0</v>
      </c>
      <c r="I19" s="516">
        <f>SUM(D19,F19)</f>
        <v>0</v>
      </c>
      <c r="J19" s="522">
        <f>SUM(J12:J18)</f>
        <v>11</v>
      </c>
      <c r="K19" s="513">
        <f>SUM(K12:K18)</f>
        <v>165</v>
      </c>
      <c r="L19" s="513">
        <f>SUM(L12:L18)</f>
        <v>9</v>
      </c>
      <c r="M19" s="513">
        <f>SUM(M12:M18)</f>
        <v>135</v>
      </c>
      <c r="N19" s="560">
        <f>SUM(N13:N18)</f>
        <v>30</v>
      </c>
      <c r="O19" s="516">
        <f>SUM(J19,L19)</f>
        <v>20</v>
      </c>
      <c r="P19" s="522">
        <f aca="true" t="shared" si="3" ref="P19:Z19">SUM(P12:P18)</f>
        <v>0</v>
      </c>
      <c r="Q19" s="522">
        <f t="shared" si="3"/>
        <v>0</v>
      </c>
      <c r="R19" s="513">
        <f t="shared" si="3"/>
        <v>0</v>
      </c>
      <c r="S19" s="513">
        <f t="shared" si="3"/>
        <v>0</v>
      </c>
      <c r="T19" s="513">
        <f t="shared" si="3"/>
        <v>0</v>
      </c>
      <c r="U19" s="560">
        <f t="shared" si="3"/>
        <v>0</v>
      </c>
      <c r="V19" s="522">
        <f t="shared" si="3"/>
        <v>0</v>
      </c>
      <c r="W19" s="522">
        <f t="shared" si="3"/>
        <v>0</v>
      </c>
      <c r="X19" s="513">
        <f t="shared" si="3"/>
        <v>0</v>
      </c>
      <c r="Y19" s="513">
        <f t="shared" si="3"/>
        <v>0</v>
      </c>
      <c r="Z19" s="560">
        <f t="shared" si="3"/>
        <v>0</v>
      </c>
      <c r="AA19" s="516">
        <f>SUM(V19,X19)</f>
        <v>0</v>
      </c>
      <c r="AB19" s="522">
        <f>SUM(AB12:AB18)</f>
        <v>11</v>
      </c>
      <c r="AC19" s="513">
        <f>SUM(AC12:AC18)</f>
        <v>165</v>
      </c>
      <c r="AD19" s="513">
        <f>SUM(AD12:AD18)</f>
        <v>9</v>
      </c>
      <c r="AE19" s="513">
        <f>SUM(AE12:AE18)</f>
        <v>135</v>
      </c>
      <c r="AF19" s="560">
        <f>SUM(AF12:AF18)</f>
        <v>30</v>
      </c>
      <c r="AG19" s="714">
        <f t="shared" si="2"/>
        <v>20</v>
      </c>
    </row>
    <row r="20" spans="1:33" ht="15.75" customHeight="1">
      <c r="A20" s="715" t="s">
        <v>9</v>
      </c>
      <c r="B20" s="570"/>
      <c r="C20" s="569" t="s">
        <v>479</v>
      </c>
      <c r="D20" s="1071"/>
      <c r="E20" s="1072"/>
      <c r="F20" s="1072"/>
      <c r="G20" s="1072"/>
      <c r="H20" s="1072"/>
      <c r="I20" s="1072"/>
      <c r="J20" s="1072"/>
      <c r="K20" s="1072"/>
      <c r="L20" s="1072"/>
      <c r="M20" s="1072"/>
      <c r="N20" s="1072"/>
      <c r="O20" s="1072"/>
      <c r="P20" s="1072"/>
      <c r="Q20" s="1072"/>
      <c r="R20" s="1072"/>
      <c r="S20" s="1072"/>
      <c r="T20" s="1072"/>
      <c r="U20" s="1072"/>
      <c r="V20" s="1072"/>
      <c r="W20" s="1072"/>
      <c r="X20" s="1072"/>
      <c r="Y20" s="1072"/>
      <c r="Z20" s="1072"/>
      <c r="AA20" s="1072"/>
      <c r="AB20" s="1072"/>
      <c r="AC20" s="1072"/>
      <c r="AD20" s="1072"/>
      <c r="AE20" s="1072"/>
      <c r="AF20" s="1072"/>
      <c r="AG20" s="1073"/>
    </row>
    <row r="21" spans="1:34" ht="16.5">
      <c r="A21" s="816" t="s">
        <v>397</v>
      </c>
      <c r="B21" s="564" t="s">
        <v>26</v>
      </c>
      <c r="C21" s="568" t="s">
        <v>206</v>
      </c>
      <c r="D21" s="496"/>
      <c r="E21" s="501"/>
      <c r="F21" s="494"/>
      <c r="G21" s="501"/>
      <c r="H21" s="493"/>
      <c r="I21" s="506"/>
      <c r="J21" s="496"/>
      <c r="K21" s="501"/>
      <c r="L21" s="493"/>
      <c r="M21" s="501"/>
      <c r="N21" s="493"/>
      <c r="O21" s="506"/>
      <c r="P21" s="498">
        <v>2</v>
      </c>
      <c r="Q21" s="501">
        <v>30</v>
      </c>
      <c r="R21" s="500">
        <v>1</v>
      </c>
      <c r="S21" s="501">
        <v>15</v>
      </c>
      <c r="T21" s="666">
        <v>4</v>
      </c>
      <c r="U21" s="763" t="s">
        <v>18</v>
      </c>
      <c r="V21" s="665"/>
      <c r="W21" s="629"/>
      <c r="X21" s="666"/>
      <c r="Y21" s="629"/>
      <c r="Z21" s="666"/>
      <c r="AA21" s="762" t="s">
        <v>541</v>
      </c>
      <c r="AB21" s="668">
        <f aca="true" t="shared" si="4" ref="AB21:AB31">SUM(D21,J21,P21,V21)</f>
        <v>2</v>
      </c>
      <c r="AC21" s="629">
        <f aca="true" t="shared" si="5" ref="AC21:AC31">SUM(E21,K21,Q21,W21)</f>
        <v>30</v>
      </c>
      <c r="AD21" s="669">
        <f aca="true" t="shared" si="6" ref="AD21:AD31">SUM(F21,L21,R21,X21)</f>
        <v>1</v>
      </c>
      <c r="AE21" s="629">
        <f aca="true" t="shared" si="7" ref="AE21:AE31">SUM(A21,G21,M21,S21,Y21)</f>
        <v>15</v>
      </c>
      <c r="AF21" s="669">
        <f aca="true" t="shared" si="8" ref="AF21:AF31">SUM(B21,H21,N21,T21,Z21)</f>
        <v>4</v>
      </c>
      <c r="AG21" s="670">
        <f aca="true" t="shared" si="9" ref="AG21:AG31">SUM(AB21,AD21)</f>
        <v>3</v>
      </c>
      <c r="AH21" s="565"/>
    </row>
    <row r="22" spans="1:34" ht="15.75" customHeight="1">
      <c r="A22" s="816" t="s">
        <v>398</v>
      </c>
      <c r="B22" s="564" t="s">
        <v>26</v>
      </c>
      <c r="C22" s="568" t="s">
        <v>207</v>
      </c>
      <c r="D22" s="496"/>
      <c r="E22" s="501"/>
      <c r="F22" s="494"/>
      <c r="G22" s="501"/>
      <c r="H22" s="493"/>
      <c r="I22" s="506"/>
      <c r="J22" s="496"/>
      <c r="K22" s="501"/>
      <c r="L22" s="493"/>
      <c r="M22" s="501"/>
      <c r="N22" s="493"/>
      <c r="O22" s="506"/>
      <c r="P22" s="498">
        <v>2</v>
      </c>
      <c r="Q22" s="501">
        <v>30</v>
      </c>
      <c r="R22" s="500">
        <v>3</v>
      </c>
      <c r="S22" s="501">
        <v>45</v>
      </c>
      <c r="T22" s="666">
        <v>5</v>
      </c>
      <c r="U22" s="763" t="s">
        <v>18</v>
      </c>
      <c r="V22" s="665"/>
      <c r="W22" s="629"/>
      <c r="X22" s="666"/>
      <c r="Y22" s="629"/>
      <c r="Z22" s="666"/>
      <c r="AA22" s="762" t="s">
        <v>541</v>
      </c>
      <c r="AB22" s="668">
        <f t="shared" si="4"/>
        <v>2</v>
      </c>
      <c r="AC22" s="629">
        <f t="shared" si="5"/>
        <v>30</v>
      </c>
      <c r="AD22" s="669">
        <f t="shared" si="6"/>
        <v>3</v>
      </c>
      <c r="AE22" s="629">
        <f t="shared" si="7"/>
        <v>45</v>
      </c>
      <c r="AF22" s="669">
        <f t="shared" si="8"/>
        <v>5</v>
      </c>
      <c r="AG22" s="670">
        <f t="shared" si="9"/>
        <v>5</v>
      </c>
      <c r="AH22" s="565"/>
    </row>
    <row r="23" spans="1:34" ht="15.75" customHeight="1">
      <c r="A23" s="824" t="s">
        <v>399</v>
      </c>
      <c r="B23" s="825" t="s">
        <v>26</v>
      </c>
      <c r="C23" s="826" t="s">
        <v>208</v>
      </c>
      <c r="D23" s="628"/>
      <c r="E23" s="629"/>
      <c r="F23" s="630"/>
      <c r="G23" s="629"/>
      <c r="H23" s="631"/>
      <c r="I23" s="632"/>
      <c r="J23" s="628"/>
      <c r="K23" s="629"/>
      <c r="L23" s="631"/>
      <c r="M23" s="629"/>
      <c r="N23" s="631"/>
      <c r="O23" s="632"/>
      <c r="P23" s="665">
        <v>2</v>
      </c>
      <c r="Q23" s="629">
        <v>30</v>
      </c>
      <c r="R23" s="666">
        <v>1</v>
      </c>
      <c r="S23" s="629">
        <v>15</v>
      </c>
      <c r="T23" s="666">
        <v>4</v>
      </c>
      <c r="U23" s="763" t="s">
        <v>20</v>
      </c>
      <c r="V23" s="665"/>
      <c r="W23" s="629"/>
      <c r="X23" s="666"/>
      <c r="Y23" s="629"/>
      <c r="Z23" s="666"/>
      <c r="AA23" s="762" t="s">
        <v>541</v>
      </c>
      <c r="AB23" s="668">
        <f t="shared" si="4"/>
        <v>2</v>
      </c>
      <c r="AC23" s="629">
        <f t="shared" si="5"/>
        <v>30</v>
      </c>
      <c r="AD23" s="669">
        <f t="shared" si="6"/>
        <v>1</v>
      </c>
      <c r="AE23" s="629">
        <f t="shared" si="7"/>
        <v>15</v>
      </c>
      <c r="AF23" s="669">
        <f t="shared" si="8"/>
        <v>4</v>
      </c>
      <c r="AG23" s="670">
        <f t="shared" si="9"/>
        <v>3</v>
      </c>
      <c r="AH23" s="827"/>
    </row>
    <row r="24" spans="1:34" ht="15.75" customHeight="1">
      <c r="A24" s="816" t="s">
        <v>400</v>
      </c>
      <c r="B24" s="564" t="s">
        <v>26</v>
      </c>
      <c r="C24" s="507" t="s">
        <v>209</v>
      </c>
      <c r="D24" s="496"/>
      <c r="E24" s="501"/>
      <c r="F24" s="494"/>
      <c r="G24" s="501"/>
      <c r="H24" s="493"/>
      <c r="I24" s="506"/>
      <c r="J24" s="496"/>
      <c r="K24" s="501"/>
      <c r="L24" s="493"/>
      <c r="M24" s="501"/>
      <c r="N24" s="493"/>
      <c r="O24" s="506"/>
      <c r="P24" s="498">
        <v>2</v>
      </c>
      <c r="Q24" s="501">
        <v>30</v>
      </c>
      <c r="R24" s="500">
        <v>1</v>
      </c>
      <c r="S24" s="501">
        <v>15</v>
      </c>
      <c r="T24" s="666">
        <v>3</v>
      </c>
      <c r="U24" s="666" t="s">
        <v>20</v>
      </c>
      <c r="V24" s="665"/>
      <c r="W24" s="629"/>
      <c r="X24" s="666"/>
      <c r="Y24" s="629"/>
      <c r="Z24" s="666"/>
      <c r="AA24" s="667"/>
      <c r="AB24" s="668">
        <f t="shared" si="4"/>
        <v>2</v>
      </c>
      <c r="AC24" s="629">
        <f t="shared" si="5"/>
        <v>30</v>
      </c>
      <c r="AD24" s="669">
        <f t="shared" si="6"/>
        <v>1</v>
      </c>
      <c r="AE24" s="629">
        <f t="shared" si="7"/>
        <v>15</v>
      </c>
      <c r="AF24" s="669">
        <f t="shared" si="8"/>
        <v>3</v>
      </c>
      <c r="AG24" s="670">
        <f t="shared" si="9"/>
        <v>3</v>
      </c>
      <c r="AH24" s="565"/>
    </row>
    <row r="25" spans="1:34" ht="15.75" customHeight="1">
      <c r="A25" s="816" t="s">
        <v>401</v>
      </c>
      <c r="B25" s="564" t="s">
        <v>26</v>
      </c>
      <c r="C25" s="507" t="s">
        <v>210</v>
      </c>
      <c r="D25" s="531"/>
      <c r="E25" s="528"/>
      <c r="F25" s="529"/>
      <c r="G25" s="528"/>
      <c r="H25" s="567"/>
      <c r="I25" s="526"/>
      <c r="J25" s="531"/>
      <c r="K25" s="528"/>
      <c r="L25" s="567"/>
      <c r="M25" s="528"/>
      <c r="N25" s="567"/>
      <c r="O25" s="526"/>
      <c r="P25" s="525">
        <v>2</v>
      </c>
      <c r="Q25" s="528">
        <v>30</v>
      </c>
      <c r="R25" s="543">
        <v>1</v>
      </c>
      <c r="S25" s="528">
        <v>15</v>
      </c>
      <c r="T25" s="675">
        <v>3</v>
      </c>
      <c r="U25" s="666" t="s">
        <v>20</v>
      </c>
      <c r="V25" s="672"/>
      <c r="W25" s="629"/>
      <c r="X25" s="675"/>
      <c r="Y25" s="673"/>
      <c r="Z25" s="666"/>
      <c r="AA25" s="676"/>
      <c r="AB25" s="668">
        <f t="shared" si="4"/>
        <v>2</v>
      </c>
      <c r="AC25" s="629">
        <f t="shared" si="5"/>
        <v>30</v>
      </c>
      <c r="AD25" s="669">
        <f t="shared" si="6"/>
        <v>1</v>
      </c>
      <c r="AE25" s="629">
        <f t="shared" si="7"/>
        <v>15</v>
      </c>
      <c r="AF25" s="669">
        <f t="shared" si="8"/>
        <v>3</v>
      </c>
      <c r="AG25" s="670">
        <f t="shared" si="9"/>
        <v>3</v>
      </c>
      <c r="AH25" s="565"/>
    </row>
    <row r="26" spans="1:34" ht="15.75" customHeight="1">
      <c r="A26" s="824" t="s">
        <v>402</v>
      </c>
      <c r="B26" s="825" t="s">
        <v>26</v>
      </c>
      <c r="C26" s="828" t="s">
        <v>211</v>
      </c>
      <c r="D26" s="829"/>
      <c r="E26" s="673"/>
      <c r="F26" s="674"/>
      <c r="G26" s="673"/>
      <c r="H26" s="830"/>
      <c r="I26" s="671"/>
      <c r="J26" s="829"/>
      <c r="K26" s="673"/>
      <c r="L26" s="830"/>
      <c r="M26" s="673"/>
      <c r="N26" s="830"/>
      <c r="O26" s="671"/>
      <c r="P26" s="672">
        <v>1</v>
      </c>
      <c r="Q26" s="673">
        <v>15</v>
      </c>
      <c r="R26" s="675">
        <v>1</v>
      </c>
      <c r="S26" s="673">
        <v>15</v>
      </c>
      <c r="T26" s="675">
        <v>2</v>
      </c>
      <c r="U26" s="671" t="s">
        <v>20</v>
      </c>
      <c r="V26" s="672"/>
      <c r="W26" s="629"/>
      <c r="X26" s="675"/>
      <c r="Y26" s="673"/>
      <c r="Z26" s="666"/>
      <c r="AA26" s="676"/>
      <c r="AB26" s="668">
        <f t="shared" si="4"/>
        <v>1</v>
      </c>
      <c r="AC26" s="629">
        <f t="shared" si="5"/>
        <v>15</v>
      </c>
      <c r="AD26" s="669">
        <f t="shared" si="6"/>
        <v>1</v>
      </c>
      <c r="AE26" s="629">
        <f t="shared" si="7"/>
        <v>15</v>
      </c>
      <c r="AF26" s="669">
        <f t="shared" si="8"/>
        <v>2</v>
      </c>
      <c r="AG26" s="670">
        <f t="shared" si="9"/>
        <v>2</v>
      </c>
      <c r="AH26" s="565"/>
    </row>
    <row r="27" spans="1:34" ht="15.75" customHeight="1">
      <c r="A27" s="816" t="s">
        <v>403</v>
      </c>
      <c r="B27" s="564" t="s">
        <v>26</v>
      </c>
      <c r="C27" s="507" t="s">
        <v>215</v>
      </c>
      <c r="D27" s="496"/>
      <c r="E27" s="501"/>
      <c r="F27" s="494"/>
      <c r="G27" s="501"/>
      <c r="H27" s="493"/>
      <c r="I27" s="506"/>
      <c r="J27" s="496"/>
      <c r="K27" s="501"/>
      <c r="L27" s="493"/>
      <c r="M27" s="501"/>
      <c r="N27" s="493"/>
      <c r="O27" s="506"/>
      <c r="P27" s="498">
        <v>2</v>
      </c>
      <c r="Q27" s="501">
        <v>30</v>
      </c>
      <c r="R27" s="500">
        <v>2</v>
      </c>
      <c r="S27" s="501">
        <v>30</v>
      </c>
      <c r="T27" s="666">
        <v>6</v>
      </c>
      <c r="U27" s="632" t="s">
        <v>373</v>
      </c>
      <c r="V27" s="665"/>
      <c r="W27" s="629"/>
      <c r="X27" s="666"/>
      <c r="Y27" s="629"/>
      <c r="Z27" s="666"/>
      <c r="AA27" s="671"/>
      <c r="AB27" s="668">
        <f t="shared" si="4"/>
        <v>2</v>
      </c>
      <c r="AC27" s="629">
        <f t="shared" si="5"/>
        <v>30</v>
      </c>
      <c r="AD27" s="669">
        <f t="shared" si="6"/>
        <v>2</v>
      </c>
      <c r="AE27" s="629">
        <f t="shared" si="7"/>
        <v>30</v>
      </c>
      <c r="AF27" s="669">
        <f t="shared" si="8"/>
        <v>6</v>
      </c>
      <c r="AG27" s="670">
        <f t="shared" si="9"/>
        <v>4</v>
      </c>
      <c r="AH27" s="565"/>
    </row>
    <row r="28" spans="1:34" ht="15.75" customHeight="1">
      <c r="A28" s="647"/>
      <c r="B28" s="564" t="s">
        <v>25</v>
      </c>
      <c r="C28" s="660" t="s">
        <v>404</v>
      </c>
      <c r="D28" s="596"/>
      <c r="E28" s="597"/>
      <c r="F28" s="598"/>
      <c r="G28" s="597"/>
      <c r="H28" s="599"/>
      <c r="I28" s="600"/>
      <c r="J28" s="596"/>
      <c r="K28" s="597"/>
      <c r="L28" s="599"/>
      <c r="M28" s="597"/>
      <c r="N28" s="599"/>
      <c r="O28" s="600"/>
      <c r="P28" s="602">
        <v>1</v>
      </c>
      <c r="Q28" s="603">
        <v>15</v>
      </c>
      <c r="R28" s="604">
        <v>1</v>
      </c>
      <c r="S28" s="603">
        <v>15</v>
      </c>
      <c r="T28" s="604">
        <v>3</v>
      </c>
      <c r="U28" s="633"/>
      <c r="V28" s="602"/>
      <c r="W28" s="603"/>
      <c r="X28" s="604"/>
      <c r="Y28" s="603"/>
      <c r="Z28" s="604"/>
      <c r="AA28" s="605"/>
      <c r="AB28" s="606">
        <f t="shared" si="4"/>
        <v>1</v>
      </c>
      <c r="AC28" s="629">
        <f t="shared" si="5"/>
        <v>15</v>
      </c>
      <c r="AD28" s="669">
        <f t="shared" si="6"/>
        <v>1</v>
      </c>
      <c r="AE28" s="629">
        <f t="shared" si="7"/>
        <v>15</v>
      </c>
      <c r="AF28" s="669">
        <f t="shared" si="8"/>
        <v>3</v>
      </c>
      <c r="AG28" s="670">
        <f t="shared" si="9"/>
        <v>2</v>
      </c>
      <c r="AH28" s="565"/>
    </row>
    <row r="29" spans="1:34" s="831" customFormat="1" ht="16.5">
      <c r="A29" s="824" t="s">
        <v>405</v>
      </c>
      <c r="B29" s="825" t="s">
        <v>26</v>
      </c>
      <c r="C29" s="828" t="s">
        <v>212</v>
      </c>
      <c r="D29" s="829"/>
      <c r="E29" s="673"/>
      <c r="F29" s="674"/>
      <c r="G29" s="673"/>
      <c r="H29" s="830"/>
      <c r="I29" s="671"/>
      <c r="J29" s="829"/>
      <c r="K29" s="673"/>
      <c r="L29" s="830"/>
      <c r="M29" s="673"/>
      <c r="N29" s="830"/>
      <c r="O29" s="671"/>
      <c r="P29" s="672"/>
      <c r="Q29" s="673"/>
      <c r="R29" s="675"/>
      <c r="S29" s="673"/>
      <c r="T29" s="675"/>
      <c r="U29" s="671"/>
      <c r="V29" s="672">
        <v>2</v>
      </c>
      <c r="W29" s="629">
        <v>30</v>
      </c>
      <c r="X29" s="675">
        <v>2</v>
      </c>
      <c r="Y29" s="673">
        <v>30</v>
      </c>
      <c r="Z29" s="666">
        <v>4</v>
      </c>
      <c r="AA29" s="763" t="s">
        <v>528</v>
      </c>
      <c r="AB29" s="668">
        <f t="shared" si="4"/>
        <v>2</v>
      </c>
      <c r="AC29" s="629">
        <f t="shared" si="5"/>
        <v>30</v>
      </c>
      <c r="AD29" s="669">
        <f t="shared" si="6"/>
        <v>2</v>
      </c>
      <c r="AE29" s="629">
        <f t="shared" si="7"/>
        <v>30</v>
      </c>
      <c r="AF29" s="669">
        <f t="shared" si="8"/>
        <v>4</v>
      </c>
      <c r="AG29" s="670">
        <f t="shared" si="9"/>
        <v>4</v>
      </c>
      <c r="AH29" s="827"/>
    </row>
    <row r="30" spans="1:34" ht="15.75" customHeight="1">
      <c r="A30" s="817" t="s">
        <v>406</v>
      </c>
      <c r="B30" s="564" t="s">
        <v>26</v>
      </c>
      <c r="C30" s="507" t="s">
        <v>213</v>
      </c>
      <c r="D30" s="496"/>
      <c r="E30" s="501"/>
      <c r="F30" s="494"/>
      <c r="G30" s="501"/>
      <c r="H30" s="493"/>
      <c r="I30" s="506"/>
      <c r="J30" s="496"/>
      <c r="K30" s="501"/>
      <c r="L30" s="493"/>
      <c r="M30" s="501"/>
      <c r="N30" s="493"/>
      <c r="O30" s="506"/>
      <c r="P30" s="498"/>
      <c r="Q30" s="501"/>
      <c r="R30" s="500"/>
      <c r="S30" s="501"/>
      <c r="T30" s="666"/>
      <c r="U30" s="666"/>
      <c r="V30" s="665">
        <v>2</v>
      </c>
      <c r="W30" s="629">
        <v>30</v>
      </c>
      <c r="X30" s="666">
        <v>3</v>
      </c>
      <c r="Y30" s="629">
        <v>45</v>
      </c>
      <c r="Z30" s="666">
        <v>6</v>
      </c>
      <c r="AA30" s="671" t="s">
        <v>20</v>
      </c>
      <c r="AB30" s="668">
        <f t="shared" si="4"/>
        <v>2</v>
      </c>
      <c r="AC30" s="629">
        <f t="shared" si="5"/>
        <v>30</v>
      </c>
      <c r="AD30" s="669">
        <f t="shared" si="6"/>
        <v>3</v>
      </c>
      <c r="AE30" s="629">
        <f t="shared" si="7"/>
        <v>45</v>
      </c>
      <c r="AF30" s="669">
        <f t="shared" si="8"/>
        <v>6</v>
      </c>
      <c r="AG30" s="670">
        <f t="shared" si="9"/>
        <v>5</v>
      </c>
      <c r="AH30" s="571"/>
    </row>
    <row r="31" spans="1:34" ht="15.75" customHeight="1">
      <c r="A31" s="817" t="s">
        <v>407</v>
      </c>
      <c r="B31" s="564" t="s">
        <v>26</v>
      </c>
      <c r="C31" s="507" t="s">
        <v>214</v>
      </c>
      <c r="D31" s="496"/>
      <c r="E31" s="501"/>
      <c r="F31" s="494"/>
      <c r="G31" s="501"/>
      <c r="H31" s="493"/>
      <c r="I31" s="506"/>
      <c r="J31" s="496"/>
      <c r="K31" s="501"/>
      <c r="L31" s="493"/>
      <c r="M31" s="501"/>
      <c r="N31" s="493"/>
      <c r="O31" s="506"/>
      <c r="P31" s="498"/>
      <c r="Q31" s="566"/>
      <c r="R31" s="500"/>
      <c r="S31" s="501"/>
      <c r="T31" s="666"/>
      <c r="U31" s="632"/>
      <c r="V31" s="665">
        <v>2</v>
      </c>
      <c r="W31" s="629">
        <v>30</v>
      </c>
      <c r="X31" s="666">
        <v>2</v>
      </c>
      <c r="Y31" s="629">
        <v>30</v>
      </c>
      <c r="Z31" s="666">
        <v>4</v>
      </c>
      <c r="AA31" s="666" t="s">
        <v>20</v>
      </c>
      <c r="AB31" s="668">
        <f t="shared" si="4"/>
        <v>2</v>
      </c>
      <c r="AC31" s="629">
        <f t="shared" si="5"/>
        <v>30</v>
      </c>
      <c r="AD31" s="669">
        <f t="shared" si="6"/>
        <v>2</v>
      </c>
      <c r="AE31" s="629">
        <f t="shared" si="7"/>
        <v>30</v>
      </c>
      <c r="AF31" s="669">
        <f t="shared" si="8"/>
        <v>4</v>
      </c>
      <c r="AG31" s="670">
        <f t="shared" si="9"/>
        <v>4</v>
      </c>
      <c r="AH31" s="565"/>
    </row>
    <row r="32" spans="1:34" ht="15.75" customHeight="1">
      <c r="A32" s="818" t="s">
        <v>408</v>
      </c>
      <c r="B32" s="564" t="s">
        <v>26</v>
      </c>
      <c r="C32" s="507" t="s">
        <v>216</v>
      </c>
      <c r="D32" s="531"/>
      <c r="E32" s="528"/>
      <c r="F32" s="529"/>
      <c r="G32" s="528"/>
      <c r="H32" s="567"/>
      <c r="I32" s="526"/>
      <c r="J32" s="531"/>
      <c r="K32" s="528"/>
      <c r="L32" s="567"/>
      <c r="M32" s="528"/>
      <c r="N32" s="567"/>
      <c r="O32" s="526"/>
      <c r="P32" s="525"/>
      <c r="Q32" s="528"/>
      <c r="R32" s="543"/>
      <c r="S32" s="528"/>
      <c r="T32" s="675"/>
      <c r="U32" s="671"/>
      <c r="V32" s="672">
        <v>3</v>
      </c>
      <c r="W32" s="673">
        <v>45</v>
      </c>
      <c r="X32" s="675">
        <v>1</v>
      </c>
      <c r="Y32" s="673">
        <v>15</v>
      </c>
      <c r="Z32" s="675">
        <v>6</v>
      </c>
      <c r="AA32" s="763" t="s">
        <v>528</v>
      </c>
      <c r="AB32" s="687">
        <f aca="true" t="shared" si="10" ref="AB32:AD33">SUM(D32,J32,P32,V32)</f>
        <v>3</v>
      </c>
      <c r="AC32" s="673">
        <f t="shared" si="10"/>
        <v>45</v>
      </c>
      <c r="AD32" s="688">
        <f t="shared" si="10"/>
        <v>1</v>
      </c>
      <c r="AE32" s="673">
        <f>SUM(A32,G32,M32,S32,Y32)</f>
        <v>15</v>
      </c>
      <c r="AF32" s="688">
        <f>SUM(B32,H32,N32,T32,Z32)</f>
        <v>6</v>
      </c>
      <c r="AG32" s="689">
        <f>SUM(AB32,AD32)</f>
        <v>4</v>
      </c>
      <c r="AH32" s="565"/>
    </row>
    <row r="33" spans="1:34" s="756" customFormat="1" ht="15.75" customHeight="1">
      <c r="A33" s="819"/>
      <c r="B33" s="757" t="s">
        <v>25</v>
      </c>
      <c r="C33" s="660" t="s">
        <v>404</v>
      </c>
      <c r="D33" s="596"/>
      <c r="E33" s="597"/>
      <c r="F33" s="598"/>
      <c r="G33" s="597"/>
      <c r="H33" s="599"/>
      <c r="I33" s="600"/>
      <c r="J33" s="596"/>
      <c r="K33" s="597"/>
      <c r="L33" s="599"/>
      <c r="M33" s="597"/>
      <c r="N33" s="599"/>
      <c r="O33" s="600"/>
      <c r="P33" s="602"/>
      <c r="Q33" s="603"/>
      <c r="R33" s="604"/>
      <c r="S33" s="603"/>
      <c r="T33" s="604"/>
      <c r="U33" s="633"/>
      <c r="V33" s="602">
        <v>1</v>
      </c>
      <c r="W33" s="603">
        <v>15</v>
      </c>
      <c r="X33" s="604">
        <v>1</v>
      </c>
      <c r="Y33" s="603">
        <v>15</v>
      </c>
      <c r="Z33" s="604">
        <v>3</v>
      </c>
      <c r="AA33" s="605"/>
      <c r="AB33" s="606">
        <f t="shared" si="10"/>
        <v>1</v>
      </c>
      <c r="AC33" s="758">
        <f t="shared" si="10"/>
        <v>15</v>
      </c>
      <c r="AD33" s="759">
        <f t="shared" si="10"/>
        <v>1</v>
      </c>
      <c r="AE33" s="758">
        <f>SUM(A33,G33,M33,S33,Y33)</f>
        <v>15</v>
      </c>
      <c r="AF33" s="759">
        <f>SUM(B33,H33,N33,T33,Z33)</f>
        <v>3</v>
      </c>
      <c r="AG33" s="760">
        <f>SUM(AB33,AD33)</f>
        <v>2</v>
      </c>
      <c r="AH33" s="755"/>
    </row>
    <row r="34" spans="1:34" ht="15.75" customHeight="1">
      <c r="A34" s="820"/>
      <c r="B34" s="570"/>
      <c r="C34" s="821" t="s">
        <v>555</v>
      </c>
      <c r="D34" s="1095"/>
      <c r="E34" s="1096"/>
      <c r="F34" s="1096"/>
      <c r="G34" s="1096"/>
      <c r="H34" s="1096"/>
      <c r="I34" s="1096"/>
      <c r="J34" s="1096"/>
      <c r="K34" s="1096"/>
      <c r="L34" s="1096"/>
      <c r="M34" s="1096"/>
      <c r="N34" s="1096"/>
      <c r="O34" s="1096"/>
      <c r="P34" s="1096"/>
      <c r="Q34" s="1096"/>
      <c r="R34" s="1096"/>
      <c r="S34" s="1096"/>
      <c r="T34" s="1096"/>
      <c r="U34" s="1096"/>
      <c r="V34" s="1096"/>
      <c r="W34" s="1096"/>
      <c r="X34" s="1096"/>
      <c r="Y34" s="1096"/>
      <c r="Z34" s="1096"/>
      <c r="AA34" s="1096"/>
      <c r="AB34" s="1096"/>
      <c r="AC34" s="1096"/>
      <c r="AD34" s="1096"/>
      <c r="AE34" s="1096"/>
      <c r="AF34" s="1096"/>
      <c r="AG34" s="1097"/>
      <c r="AH34" s="565"/>
    </row>
    <row r="35" spans="1:34" ht="15.75" customHeight="1">
      <c r="A35" s="624" t="s">
        <v>413</v>
      </c>
      <c r="B35" s="564" t="s">
        <v>26</v>
      </c>
      <c r="C35" s="586" t="s">
        <v>217</v>
      </c>
      <c r="D35" s="496"/>
      <c r="E35" s="501"/>
      <c r="F35" s="494"/>
      <c r="G35" s="501"/>
      <c r="H35" s="493"/>
      <c r="I35" s="506"/>
      <c r="J35" s="496"/>
      <c r="K35" s="501"/>
      <c r="L35" s="493"/>
      <c r="M35" s="501"/>
      <c r="N35" s="493"/>
      <c r="O35" s="506"/>
      <c r="P35" s="498">
        <v>1</v>
      </c>
      <c r="Q35" s="501">
        <v>15</v>
      </c>
      <c r="R35" s="500">
        <v>1</v>
      </c>
      <c r="S35" s="501">
        <v>15</v>
      </c>
      <c r="T35" s="500">
        <v>2</v>
      </c>
      <c r="U35" s="500" t="s">
        <v>20</v>
      </c>
      <c r="V35" s="498"/>
      <c r="W35" s="501"/>
      <c r="X35" s="500"/>
      <c r="Y35" s="501"/>
      <c r="Z35" s="500"/>
      <c r="AA35" s="547"/>
      <c r="AB35" s="504">
        <f>SUM(D35,J35,P35,V35)</f>
        <v>1</v>
      </c>
      <c r="AC35" s="501">
        <f>SUM(E35,K35,Q35,W35)</f>
        <v>15</v>
      </c>
      <c r="AD35" s="503">
        <f>SUM(F35,L35,R35,X35)</f>
        <v>1</v>
      </c>
      <c r="AE35" s="501">
        <f>SUM(A35,G35,M35,S35,Y35)</f>
        <v>15</v>
      </c>
      <c r="AF35" s="503">
        <f>SUM(B35,H35,N35,T35,Z35)</f>
        <v>2</v>
      </c>
      <c r="AG35" s="502">
        <f>SUM(AB35,AD35)</f>
        <v>2</v>
      </c>
      <c r="AH35" s="565"/>
    </row>
    <row r="36" spans="1:34" s="831" customFormat="1" ht="15.75" customHeight="1">
      <c r="A36" s="649" t="s">
        <v>414</v>
      </c>
      <c r="B36" s="825" t="s">
        <v>26</v>
      </c>
      <c r="C36" s="664" t="s">
        <v>218</v>
      </c>
      <c r="D36" s="628"/>
      <c r="E36" s="629"/>
      <c r="F36" s="630"/>
      <c r="G36" s="629"/>
      <c r="H36" s="631"/>
      <c r="I36" s="632"/>
      <c r="J36" s="628"/>
      <c r="K36" s="629"/>
      <c r="L36" s="631"/>
      <c r="M36" s="629"/>
      <c r="N36" s="631"/>
      <c r="O36" s="632"/>
      <c r="P36" s="665">
        <v>2</v>
      </c>
      <c r="Q36" s="629">
        <v>30</v>
      </c>
      <c r="R36" s="666">
        <v>3</v>
      </c>
      <c r="S36" s="629">
        <v>45</v>
      </c>
      <c r="T36" s="666">
        <v>5</v>
      </c>
      <c r="U36" s="832" t="s">
        <v>373</v>
      </c>
      <c r="V36" s="665"/>
      <c r="W36" s="629"/>
      <c r="X36" s="666"/>
      <c r="Y36" s="629"/>
      <c r="Z36" s="666"/>
      <c r="AA36" s="762" t="s">
        <v>541</v>
      </c>
      <c r="AB36" s="668">
        <f aca="true" t="shared" si="11" ref="AB36:AD45">SUM(D36,J36,P36,V36)</f>
        <v>2</v>
      </c>
      <c r="AC36" s="629">
        <f t="shared" si="11"/>
        <v>30</v>
      </c>
      <c r="AD36" s="669">
        <f t="shared" si="11"/>
        <v>3</v>
      </c>
      <c r="AE36" s="629">
        <f aca="true" t="shared" si="12" ref="AE36:AF45">SUM(A36,G36,M36,S36,Y36)</f>
        <v>45</v>
      </c>
      <c r="AF36" s="669">
        <f t="shared" si="12"/>
        <v>5</v>
      </c>
      <c r="AG36" s="670">
        <f aca="true" t="shared" si="13" ref="AG36:AG41">SUM(AB36,AD36)</f>
        <v>5</v>
      </c>
      <c r="AH36" s="827"/>
    </row>
    <row r="37" spans="1:34" ht="15.75" customHeight="1">
      <c r="A37" s="624" t="s">
        <v>415</v>
      </c>
      <c r="B37" s="564" t="s">
        <v>26</v>
      </c>
      <c r="C37" s="586" t="s">
        <v>219</v>
      </c>
      <c r="D37" s="496"/>
      <c r="E37" s="501"/>
      <c r="F37" s="494"/>
      <c r="G37" s="501"/>
      <c r="H37" s="493"/>
      <c r="I37" s="506"/>
      <c r="J37" s="496"/>
      <c r="K37" s="501"/>
      <c r="L37" s="493"/>
      <c r="M37" s="501"/>
      <c r="N37" s="493"/>
      <c r="O37" s="506"/>
      <c r="P37" s="498">
        <v>1</v>
      </c>
      <c r="Q37" s="501">
        <v>15</v>
      </c>
      <c r="R37" s="500">
        <v>1</v>
      </c>
      <c r="S37" s="501">
        <v>15</v>
      </c>
      <c r="T37" s="500">
        <v>2</v>
      </c>
      <c r="U37" s="526" t="s">
        <v>20</v>
      </c>
      <c r="V37" s="498"/>
      <c r="W37" s="501"/>
      <c r="X37" s="500"/>
      <c r="Y37" s="501"/>
      <c r="Z37" s="500"/>
      <c r="AA37" s="547"/>
      <c r="AB37" s="504">
        <f t="shared" si="11"/>
        <v>1</v>
      </c>
      <c r="AC37" s="501">
        <f t="shared" si="11"/>
        <v>15</v>
      </c>
      <c r="AD37" s="503">
        <f t="shared" si="11"/>
        <v>1</v>
      </c>
      <c r="AE37" s="501">
        <f t="shared" si="12"/>
        <v>15</v>
      </c>
      <c r="AF37" s="503">
        <f t="shared" si="12"/>
        <v>2</v>
      </c>
      <c r="AG37" s="502">
        <f t="shared" si="13"/>
        <v>2</v>
      </c>
      <c r="AH37" s="565"/>
    </row>
    <row r="38" spans="1:34" ht="15.75" customHeight="1">
      <c r="A38" s="624" t="s">
        <v>416</v>
      </c>
      <c r="B38" s="564" t="s">
        <v>26</v>
      </c>
      <c r="C38" s="587" t="s">
        <v>220</v>
      </c>
      <c r="D38" s="496"/>
      <c r="E38" s="501"/>
      <c r="F38" s="494"/>
      <c r="G38" s="501"/>
      <c r="H38" s="493"/>
      <c r="I38" s="506"/>
      <c r="J38" s="496"/>
      <c r="K38" s="501"/>
      <c r="L38" s="493"/>
      <c r="M38" s="501"/>
      <c r="N38" s="493"/>
      <c r="O38" s="506"/>
      <c r="P38" s="498">
        <v>1</v>
      </c>
      <c r="Q38" s="501">
        <v>15</v>
      </c>
      <c r="R38" s="500">
        <v>1</v>
      </c>
      <c r="S38" s="501">
        <v>15</v>
      </c>
      <c r="T38" s="500">
        <v>2</v>
      </c>
      <c r="U38" s="500" t="s">
        <v>20</v>
      </c>
      <c r="V38" s="498"/>
      <c r="W38" s="501"/>
      <c r="X38" s="500"/>
      <c r="Y38" s="501"/>
      <c r="Z38" s="500"/>
      <c r="AA38" s="547"/>
      <c r="AB38" s="504">
        <f t="shared" si="11"/>
        <v>1</v>
      </c>
      <c r="AC38" s="501">
        <f t="shared" si="11"/>
        <v>15</v>
      </c>
      <c r="AD38" s="503">
        <f t="shared" si="11"/>
        <v>1</v>
      </c>
      <c r="AE38" s="501">
        <f t="shared" si="12"/>
        <v>15</v>
      </c>
      <c r="AF38" s="503">
        <f t="shared" si="12"/>
        <v>2</v>
      </c>
      <c r="AG38" s="502">
        <f t="shared" si="13"/>
        <v>2</v>
      </c>
      <c r="AH38" s="565"/>
    </row>
    <row r="39" spans="1:34" ht="15.75" customHeight="1">
      <c r="A39" s="649" t="s">
        <v>417</v>
      </c>
      <c r="B39" s="825" t="s">
        <v>26</v>
      </c>
      <c r="C39" s="677" t="s">
        <v>221</v>
      </c>
      <c r="D39" s="829"/>
      <c r="E39" s="673"/>
      <c r="F39" s="674"/>
      <c r="G39" s="673"/>
      <c r="H39" s="830"/>
      <c r="I39" s="671"/>
      <c r="J39" s="829"/>
      <c r="K39" s="673"/>
      <c r="L39" s="830"/>
      <c r="M39" s="673"/>
      <c r="N39" s="830"/>
      <c r="O39" s="671"/>
      <c r="P39" s="672">
        <v>1</v>
      </c>
      <c r="Q39" s="673">
        <v>15</v>
      </c>
      <c r="R39" s="675">
        <v>1</v>
      </c>
      <c r="S39" s="673">
        <v>15</v>
      </c>
      <c r="T39" s="675">
        <v>2</v>
      </c>
      <c r="U39" s="833" t="s">
        <v>18</v>
      </c>
      <c r="V39" s="672"/>
      <c r="W39" s="629"/>
      <c r="X39" s="675"/>
      <c r="Y39" s="673"/>
      <c r="Z39" s="666"/>
      <c r="AA39" s="676"/>
      <c r="AB39" s="668">
        <f t="shared" si="11"/>
        <v>1</v>
      </c>
      <c r="AC39" s="629">
        <f t="shared" si="11"/>
        <v>15</v>
      </c>
      <c r="AD39" s="669">
        <f t="shared" si="11"/>
        <v>1</v>
      </c>
      <c r="AE39" s="629">
        <f t="shared" si="12"/>
        <v>15</v>
      </c>
      <c r="AF39" s="669">
        <f t="shared" si="12"/>
        <v>2</v>
      </c>
      <c r="AG39" s="670">
        <f t="shared" si="13"/>
        <v>2</v>
      </c>
      <c r="AH39" s="565"/>
    </row>
    <row r="40" spans="1:34" ht="15.75" customHeight="1">
      <c r="A40" s="649" t="s">
        <v>418</v>
      </c>
      <c r="B40" s="825" t="s">
        <v>26</v>
      </c>
      <c r="C40" s="677" t="s">
        <v>222</v>
      </c>
      <c r="D40" s="829"/>
      <c r="E40" s="673"/>
      <c r="F40" s="674"/>
      <c r="G40" s="673"/>
      <c r="H40" s="830"/>
      <c r="I40" s="671"/>
      <c r="J40" s="829"/>
      <c r="K40" s="673"/>
      <c r="L40" s="830"/>
      <c r="M40" s="673"/>
      <c r="N40" s="830"/>
      <c r="O40" s="671"/>
      <c r="P40" s="672">
        <v>1</v>
      </c>
      <c r="Q40" s="673">
        <v>15</v>
      </c>
      <c r="R40" s="675">
        <v>1</v>
      </c>
      <c r="S40" s="673">
        <v>15</v>
      </c>
      <c r="T40" s="675">
        <v>2</v>
      </c>
      <c r="U40" s="738" t="s">
        <v>18</v>
      </c>
      <c r="V40" s="672"/>
      <c r="W40" s="629"/>
      <c r="X40" s="675"/>
      <c r="Y40" s="673"/>
      <c r="Z40" s="666"/>
      <c r="AA40" s="763" t="s">
        <v>541</v>
      </c>
      <c r="AB40" s="668">
        <f t="shared" si="11"/>
        <v>1</v>
      </c>
      <c r="AC40" s="629">
        <f t="shared" si="11"/>
        <v>15</v>
      </c>
      <c r="AD40" s="669">
        <f t="shared" si="11"/>
        <v>1</v>
      </c>
      <c r="AE40" s="629">
        <f t="shared" si="12"/>
        <v>15</v>
      </c>
      <c r="AF40" s="669">
        <f t="shared" si="12"/>
        <v>2</v>
      </c>
      <c r="AG40" s="670">
        <f t="shared" si="13"/>
        <v>2</v>
      </c>
      <c r="AH40" s="565"/>
    </row>
    <row r="41" spans="1:34" ht="15.75" customHeight="1">
      <c r="A41" s="624" t="s">
        <v>419</v>
      </c>
      <c r="B41" s="564" t="s">
        <v>26</v>
      </c>
      <c r="C41" s="587" t="s">
        <v>223</v>
      </c>
      <c r="D41" s="531"/>
      <c r="E41" s="528"/>
      <c r="F41" s="529"/>
      <c r="G41" s="528"/>
      <c r="H41" s="567"/>
      <c r="I41" s="526"/>
      <c r="J41" s="531"/>
      <c r="K41" s="528"/>
      <c r="L41" s="567"/>
      <c r="M41" s="528"/>
      <c r="N41" s="567"/>
      <c r="O41" s="526"/>
      <c r="P41" s="525">
        <v>2</v>
      </c>
      <c r="Q41" s="528">
        <v>30</v>
      </c>
      <c r="R41" s="543">
        <v>0</v>
      </c>
      <c r="S41" s="528">
        <v>0</v>
      </c>
      <c r="T41" s="543">
        <v>2</v>
      </c>
      <c r="U41" s="526" t="s">
        <v>20</v>
      </c>
      <c r="V41" s="525"/>
      <c r="W41" s="501"/>
      <c r="X41" s="543"/>
      <c r="Y41" s="528"/>
      <c r="Z41" s="500"/>
      <c r="AA41" s="548"/>
      <c r="AB41" s="504">
        <f t="shared" si="11"/>
        <v>2</v>
      </c>
      <c r="AC41" s="501">
        <f t="shared" si="11"/>
        <v>30</v>
      </c>
      <c r="AD41" s="503">
        <f t="shared" si="11"/>
        <v>0</v>
      </c>
      <c r="AE41" s="501">
        <f t="shared" si="12"/>
        <v>0</v>
      </c>
      <c r="AF41" s="503">
        <f t="shared" si="12"/>
        <v>2</v>
      </c>
      <c r="AG41" s="502">
        <f t="shared" si="13"/>
        <v>2</v>
      </c>
      <c r="AH41" s="565"/>
    </row>
    <row r="42" spans="1:34" ht="15.75" customHeight="1">
      <c r="A42" s="649" t="s">
        <v>420</v>
      </c>
      <c r="B42" s="825" t="s">
        <v>26</v>
      </c>
      <c r="C42" s="677" t="s">
        <v>227</v>
      </c>
      <c r="D42" s="628"/>
      <c r="E42" s="629"/>
      <c r="F42" s="630"/>
      <c r="G42" s="629"/>
      <c r="H42" s="631"/>
      <c r="I42" s="632"/>
      <c r="J42" s="628"/>
      <c r="K42" s="629"/>
      <c r="L42" s="631"/>
      <c r="M42" s="629"/>
      <c r="N42" s="631"/>
      <c r="O42" s="632"/>
      <c r="P42" s="665">
        <v>1</v>
      </c>
      <c r="Q42" s="629">
        <v>15</v>
      </c>
      <c r="R42" s="666">
        <v>1</v>
      </c>
      <c r="S42" s="629">
        <v>15</v>
      </c>
      <c r="T42" s="666">
        <v>3</v>
      </c>
      <c r="U42" s="737" t="s">
        <v>20</v>
      </c>
      <c r="V42" s="665"/>
      <c r="W42" s="629"/>
      <c r="X42" s="666"/>
      <c r="Y42" s="629"/>
      <c r="Z42" s="666"/>
      <c r="AA42" s="763" t="s">
        <v>541</v>
      </c>
      <c r="AB42" s="668">
        <f t="shared" si="11"/>
        <v>1</v>
      </c>
      <c r="AC42" s="629">
        <f t="shared" si="11"/>
        <v>15</v>
      </c>
      <c r="AD42" s="669">
        <f t="shared" si="11"/>
        <v>1</v>
      </c>
      <c r="AE42" s="629">
        <f t="shared" si="12"/>
        <v>15</v>
      </c>
      <c r="AF42" s="669">
        <f t="shared" si="12"/>
        <v>3</v>
      </c>
      <c r="AG42" s="670">
        <f aca="true" t="shared" si="14" ref="AG42:AG54">SUM(AB42,AD42)</f>
        <v>2</v>
      </c>
      <c r="AH42" s="565"/>
    </row>
    <row r="43" spans="1:34" ht="15.75" customHeight="1">
      <c r="A43" s="624" t="s">
        <v>421</v>
      </c>
      <c r="B43" s="564" t="s">
        <v>26</v>
      </c>
      <c r="C43" s="587" t="s">
        <v>228</v>
      </c>
      <c r="D43" s="496"/>
      <c r="E43" s="501"/>
      <c r="F43" s="494"/>
      <c r="G43" s="501"/>
      <c r="H43" s="493"/>
      <c r="I43" s="506"/>
      <c r="J43" s="496"/>
      <c r="K43" s="501"/>
      <c r="L43" s="493"/>
      <c r="M43" s="501"/>
      <c r="N43" s="493"/>
      <c r="O43" s="506"/>
      <c r="P43" s="498">
        <v>1</v>
      </c>
      <c r="Q43" s="501">
        <v>15</v>
      </c>
      <c r="R43" s="500">
        <v>1</v>
      </c>
      <c r="S43" s="501">
        <v>15</v>
      </c>
      <c r="T43" s="500">
        <v>3</v>
      </c>
      <c r="U43" s="506" t="s">
        <v>20</v>
      </c>
      <c r="V43" s="498"/>
      <c r="W43" s="501"/>
      <c r="X43" s="500"/>
      <c r="Y43" s="501"/>
      <c r="Z43" s="500"/>
      <c r="AA43" s="548"/>
      <c r="AB43" s="504">
        <f t="shared" si="11"/>
        <v>1</v>
      </c>
      <c r="AC43" s="501">
        <f t="shared" si="11"/>
        <v>15</v>
      </c>
      <c r="AD43" s="503">
        <f t="shared" si="11"/>
        <v>1</v>
      </c>
      <c r="AE43" s="501">
        <f t="shared" si="12"/>
        <v>15</v>
      </c>
      <c r="AF43" s="503">
        <f t="shared" si="12"/>
        <v>3</v>
      </c>
      <c r="AG43" s="502">
        <f t="shared" si="14"/>
        <v>2</v>
      </c>
      <c r="AH43" s="565"/>
    </row>
    <row r="44" spans="1:34" ht="15.75" customHeight="1">
      <c r="A44" s="624" t="s">
        <v>422</v>
      </c>
      <c r="B44" s="564" t="s">
        <v>26</v>
      </c>
      <c r="C44" s="587" t="s">
        <v>229</v>
      </c>
      <c r="D44" s="496"/>
      <c r="E44" s="501"/>
      <c r="F44" s="494"/>
      <c r="G44" s="501"/>
      <c r="H44" s="493"/>
      <c r="I44" s="506"/>
      <c r="J44" s="496"/>
      <c r="K44" s="501"/>
      <c r="L44" s="493"/>
      <c r="M44" s="501"/>
      <c r="N44" s="493"/>
      <c r="O44" s="506"/>
      <c r="P44" s="498">
        <v>2</v>
      </c>
      <c r="Q44" s="501">
        <v>30</v>
      </c>
      <c r="R44" s="500">
        <v>0</v>
      </c>
      <c r="S44" s="501">
        <v>0</v>
      </c>
      <c r="T44" s="500">
        <v>2</v>
      </c>
      <c r="U44" s="506" t="s">
        <v>20</v>
      </c>
      <c r="V44" s="498"/>
      <c r="W44" s="501"/>
      <c r="X44" s="500"/>
      <c r="Y44" s="501"/>
      <c r="Z44" s="500"/>
      <c r="AA44" s="548"/>
      <c r="AB44" s="504">
        <f t="shared" si="11"/>
        <v>2</v>
      </c>
      <c r="AC44" s="501">
        <f t="shared" si="11"/>
        <v>30</v>
      </c>
      <c r="AD44" s="503">
        <f t="shared" si="11"/>
        <v>0</v>
      </c>
      <c r="AE44" s="501">
        <f t="shared" si="12"/>
        <v>0</v>
      </c>
      <c r="AF44" s="503">
        <f t="shared" si="12"/>
        <v>2</v>
      </c>
      <c r="AG44" s="502">
        <f t="shared" si="14"/>
        <v>2</v>
      </c>
      <c r="AH44" s="565"/>
    </row>
    <row r="45" spans="1:34" ht="15.75" customHeight="1">
      <c r="A45" s="647" t="s">
        <v>423</v>
      </c>
      <c r="B45" s="825" t="s">
        <v>26</v>
      </c>
      <c r="C45" s="677" t="s">
        <v>224</v>
      </c>
      <c r="D45" s="628"/>
      <c r="E45" s="629"/>
      <c r="F45" s="630"/>
      <c r="G45" s="629"/>
      <c r="H45" s="631"/>
      <c r="I45" s="632"/>
      <c r="J45" s="628"/>
      <c r="K45" s="629"/>
      <c r="L45" s="631"/>
      <c r="M45" s="629"/>
      <c r="N45" s="631"/>
      <c r="O45" s="632"/>
      <c r="P45" s="665">
        <v>1</v>
      </c>
      <c r="Q45" s="629">
        <v>15</v>
      </c>
      <c r="R45" s="666">
        <v>1</v>
      </c>
      <c r="S45" s="629">
        <v>15</v>
      </c>
      <c r="T45" s="666">
        <v>2</v>
      </c>
      <c r="U45" s="671" t="s">
        <v>20</v>
      </c>
      <c r="V45" s="665"/>
      <c r="W45" s="629"/>
      <c r="X45" s="666"/>
      <c r="Y45" s="629"/>
      <c r="Z45" s="666"/>
      <c r="AA45" s="671"/>
      <c r="AB45" s="668">
        <f t="shared" si="11"/>
        <v>1</v>
      </c>
      <c r="AC45" s="629">
        <f t="shared" si="11"/>
        <v>15</v>
      </c>
      <c r="AD45" s="669">
        <f t="shared" si="11"/>
        <v>1</v>
      </c>
      <c r="AE45" s="629">
        <f t="shared" si="12"/>
        <v>15</v>
      </c>
      <c r="AF45" s="669">
        <f t="shared" si="12"/>
        <v>2</v>
      </c>
      <c r="AG45" s="670">
        <f t="shared" si="14"/>
        <v>2</v>
      </c>
      <c r="AH45" s="565"/>
    </row>
    <row r="46" spans="1:34" ht="15.75" customHeight="1">
      <c r="A46" s="647"/>
      <c r="B46" s="564" t="s">
        <v>25</v>
      </c>
      <c r="C46" s="660" t="s">
        <v>404</v>
      </c>
      <c r="D46" s="596"/>
      <c r="E46" s="597"/>
      <c r="F46" s="598"/>
      <c r="G46" s="597"/>
      <c r="H46" s="599"/>
      <c r="I46" s="600"/>
      <c r="J46" s="596"/>
      <c r="K46" s="597"/>
      <c r="L46" s="599"/>
      <c r="M46" s="597"/>
      <c r="N46" s="599"/>
      <c r="O46" s="600"/>
      <c r="P46" s="602">
        <v>1</v>
      </c>
      <c r="Q46" s="603">
        <v>15</v>
      </c>
      <c r="R46" s="604">
        <v>1</v>
      </c>
      <c r="S46" s="603">
        <v>15</v>
      </c>
      <c r="T46" s="604">
        <v>3</v>
      </c>
      <c r="U46" s="633"/>
      <c r="V46" s="602"/>
      <c r="W46" s="603"/>
      <c r="X46" s="604"/>
      <c r="Y46" s="603"/>
      <c r="Z46" s="604"/>
      <c r="AA46" s="605"/>
      <c r="AB46" s="606">
        <f aca="true" t="shared" si="15" ref="AB46:AD50">SUM(D46,J46,P46,V46)</f>
        <v>1</v>
      </c>
      <c r="AC46" s="629">
        <f t="shared" si="15"/>
        <v>15</v>
      </c>
      <c r="AD46" s="669">
        <f t="shared" si="15"/>
        <v>1</v>
      </c>
      <c r="AE46" s="629">
        <f aca="true" t="shared" si="16" ref="AE46:AF50">SUM(A46,G46,M46,S46,Y46)</f>
        <v>15</v>
      </c>
      <c r="AF46" s="669">
        <f t="shared" si="16"/>
        <v>3</v>
      </c>
      <c r="AG46" s="670">
        <f t="shared" si="14"/>
        <v>2</v>
      </c>
      <c r="AH46" s="565"/>
    </row>
    <row r="47" spans="1:34" ht="15.75" customHeight="1">
      <c r="A47" s="613" t="s">
        <v>424</v>
      </c>
      <c r="B47" s="564" t="s">
        <v>26</v>
      </c>
      <c r="C47" s="587" t="s">
        <v>225</v>
      </c>
      <c r="D47" s="628"/>
      <c r="E47" s="629"/>
      <c r="F47" s="630"/>
      <c r="G47" s="629"/>
      <c r="H47" s="631"/>
      <c r="I47" s="632"/>
      <c r="J47" s="628"/>
      <c r="K47" s="629"/>
      <c r="L47" s="631"/>
      <c r="M47" s="629"/>
      <c r="N47" s="631"/>
      <c r="O47" s="632"/>
      <c r="P47" s="498"/>
      <c r="Q47" s="566"/>
      <c r="R47" s="500"/>
      <c r="S47" s="501"/>
      <c r="T47" s="500"/>
      <c r="U47" s="506"/>
      <c r="V47" s="498">
        <v>1</v>
      </c>
      <c r="W47" s="501">
        <v>15</v>
      </c>
      <c r="X47" s="500">
        <v>2</v>
      </c>
      <c r="Y47" s="501">
        <v>30</v>
      </c>
      <c r="Z47" s="500">
        <v>5</v>
      </c>
      <c r="AA47" s="500" t="s">
        <v>20</v>
      </c>
      <c r="AB47" s="504">
        <f t="shared" si="15"/>
        <v>1</v>
      </c>
      <c r="AC47" s="501">
        <f t="shared" si="15"/>
        <v>15</v>
      </c>
      <c r="AD47" s="503">
        <f t="shared" si="15"/>
        <v>2</v>
      </c>
      <c r="AE47" s="501">
        <f t="shared" si="16"/>
        <v>30</v>
      </c>
      <c r="AF47" s="503">
        <f t="shared" si="16"/>
        <v>5</v>
      </c>
      <c r="AG47" s="502">
        <f t="shared" si="14"/>
        <v>3</v>
      </c>
      <c r="AH47" s="565"/>
    </row>
    <row r="48" spans="1:34" ht="15.75" customHeight="1">
      <c r="A48" s="615" t="s">
        <v>425</v>
      </c>
      <c r="B48" s="564" t="s">
        <v>26</v>
      </c>
      <c r="C48" s="587" t="s">
        <v>226</v>
      </c>
      <c r="D48" s="496"/>
      <c r="E48" s="501"/>
      <c r="F48" s="494"/>
      <c r="G48" s="501"/>
      <c r="H48" s="493"/>
      <c r="I48" s="506"/>
      <c r="J48" s="496"/>
      <c r="K48" s="501"/>
      <c r="L48" s="493"/>
      <c r="M48" s="501"/>
      <c r="N48" s="493"/>
      <c r="O48" s="506"/>
      <c r="P48" s="498"/>
      <c r="Q48" s="501"/>
      <c r="R48" s="500"/>
      <c r="S48" s="501"/>
      <c r="T48" s="500"/>
      <c r="U48" s="506"/>
      <c r="V48" s="498">
        <v>3</v>
      </c>
      <c r="W48" s="501">
        <v>45</v>
      </c>
      <c r="X48" s="500">
        <v>2</v>
      </c>
      <c r="Y48" s="501">
        <v>30</v>
      </c>
      <c r="Z48" s="500">
        <v>5</v>
      </c>
      <c r="AA48" s="766" t="s">
        <v>528</v>
      </c>
      <c r="AB48" s="504">
        <f t="shared" si="15"/>
        <v>3</v>
      </c>
      <c r="AC48" s="501">
        <f t="shared" si="15"/>
        <v>45</v>
      </c>
      <c r="AD48" s="503">
        <f t="shared" si="15"/>
        <v>2</v>
      </c>
      <c r="AE48" s="501">
        <f t="shared" si="16"/>
        <v>30</v>
      </c>
      <c r="AF48" s="503">
        <f t="shared" si="16"/>
        <v>5</v>
      </c>
      <c r="AG48" s="502">
        <f t="shared" si="14"/>
        <v>5</v>
      </c>
      <c r="AH48" s="565"/>
    </row>
    <row r="49" spans="1:34" ht="15.75" customHeight="1">
      <c r="A49" s="615" t="s">
        <v>426</v>
      </c>
      <c r="B49" s="564" t="s">
        <v>26</v>
      </c>
      <c r="C49" s="834" t="s">
        <v>557</v>
      </c>
      <c r="D49" s="496"/>
      <c r="E49" s="501"/>
      <c r="F49" s="494"/>
      <c r="G49" s="501"/>
      <c r="H49" s="493"/>
      <c r="I49" s="506"/>
      <c r="J49" s="496"/>
      <c r="K49" s="501"/>
      <c r="L49" s="493"/>
      <c r="M49" s="501"/>
      <c r="N49" s="493"/>
      <c r="O49" s="506"/>
      <c r="P49" s="498"/>
      <c r="Q49" s="501"/>
      <c r="R49" s="500"/>
      <c r="S49" s="501"/>
      <c r="T49" s="500"/>
      <c r="U49" s="506"/>
      <c r="V49" s="498">
        <v>2</v>
      </c>
      <c r="W49" s="501">
        <v>30</v>
      </c>
      <c r="X49" s="500">
        <v>2</v>
      </c>
      <c r="Y49" s="501">
        <v>30</v>
      </c>
      <c r="Z49" s="500">
        <v>4</v>
      </c>
      <c r="AA49" s="548" t="s">
        <v>63</v>
      </c>
      <c r="AB49" s="504">
        <f t="shared" si="15"/>
        <v>2</v>
      </c>
      <c r="AC49" s="501">
        <f t="shared" si="15"/>
        <v>30</v>
      </c>
      <c r="AD49" s="503">
        <f t="shared" si="15"/>
        <v>2</v>
      </c>
      <c r="AE49" s="501">
        <f t="shared" si="16"/>
        <v>30</v>
      </c>
      <c r="AF49" s="503">
        <f t="shared" si="16"/>
        <v>4</v>
      </c>
      <c r="AG49" s="502">
        <f t="shared" si="14"/>
        <v>4</v>
      </c>
      <c r="AH49" s="565"/>
    </row>
    <row r="50" spans="1:34" ht="15.75" customHeight="1">
      <c r="A50" s="615" t="s">
        <v>427</v>
      </c>
      <c r="B50" s="564" t="s">
        <v>26</v>
      </c>
      <c r="C50" s="587" t="s">
        <v>230</v>
      </c>
      <c r="D50" s="496"/>
      <c r="E50" s="501"/>
      <c r="F50" s="494"/>
      <c r="G50" s="501"/>
      <c r="H50" s="493"/>
      <c r="I50" s="506"/>
      <c r="J50" s="496"/>
      <c r="K50" s="501"/>
      <c r="L50" s="493"/>
      <c r="M50" s="501"/>
      <c r="N50" s="493"/>
      <c r="O50" s="506"/>
      <c r="P50" s="498"/>
      <c r="Q50" s="501"/>
      <c r="R50" s="500"/>
      <c r="S50" s="501"/>
      <c r="T50" s="500"/>
      <c r="U50" s="506"/>
      <c r="V50" s="498">
        <v>3</v>
      </c>
      <c r="W50" s="501">
        <v>45</v>
      </c>
      <c r="X50" s="500">
        <v>1</v>
      </c>
      <c r="Y50" s="501">
        <v>15</v>
      </c>
      <c r="Z50" s="500">
        <v>3</v>
      </c>
      <c r="AA50" s="767" t="s">
        <v>528</v>
      </c>
      <c r="AB50" s="504">
        <f t="shared" si="15"/>
        <v>3</v>
      </c>
      <c r="AC50" s="501">
        <f t="shared" si="15"/>
        <v>45</v>
      </c>
      <c r="AD50" s="503">
        <f t="shared" si="15"/>
        <v>1</v>
      </c>
      <c r="AE50" s="501">
        <f t="shared" si="16"/>
        <v>15</v>
      </c>
      <c r="AF50" s="503">
        <f t="shared" si="16"/>
        <v>3</v>
      </c>
      <c r="AG50" s="502">
        <f t="shared" si="14"/>
        <v>4</v>
      </c>
      <c r="AH50" s="565"/>
    </row>
    <row r="51" spans="1:34" ht="15.75" customHeight="1">
      <c r="A51" s="647"/>
      <c r="B51" s="564" t="s">
        <v>25</v>
      </c>
      <c r="C51" s="643" t="s">
        <v>404</v>
      </c>
      <c r="D51" s="596"/>
      <c r="E51" s="597"/>
      <c r="F51" s="598"/>
      <c r="G51" s="597"/>
      <c r="H51" s="599"/>
      <c r="I51" s="600"/>
      <c r="J51" s="596"/>
      <c r="K51" s="597"/>
      <c r="L51" s="599"/>
      <c r="M51" s="597"/>
      <c r="N51" s="599"/>
      <c r="O51" s="600"/>
      <c r="P51" s="596"/>
      <c r="Q51" s="597"/>
      <c r="R51" s="599"/>
      <c r="S51" s="597"/>
      <c r="T51" s="599"/>
      <c r="U51" s="600"/>
      <c r="V51" s="602">
        <v>1</v>
      </c>
      <c r="W51" s="603">
        <v>15</v>
      </c>
      <c r="X51" s="604">
        <v>1</v>
      </c>
      <c r="Y51" s="603">
        <v>15</v>
      </c>
      <c r="Z51" s="604">
        <v>3</v>
      </c>
      <c r="AA51" s="633"/>
      <c r="AB51" s="668">
        <f aca="true" t="shared" si="17" ref="AB51:AD53">SUM(D51,J51,P51,V51)</f>
        <v>1</v>
      </c>
      <c r="AC51" s="629">
        <f t="shared" si="17"/>
        <v>15</v>
      </c>
      <c r="AD51" s="669">
        <f t="shared" si="17"/>
        <v>1</v>
      </c>
      <c r="AE51" s="629">
        <f aca="true" t="shared" si="18" ref="AE51:AF53">SUM(A51,G51,M51,S51,Y51)</f>
        <v>15</v>
      </c>
      <c r="AF51" s="669">
        <f t="shared" si="18"/>
        <v>3</v>
      </c>
      <c r="AG51" s="670">
        <f t="shared" si="14"/>
        <v>2</v>
      </c>
      <c r="AH51" s="565"/>
    </row>
    <row r="52" spans="1:34" ht="15.75" customHeight="1">
      <c r="A52" s="615" t="s">
        <v>464</v>
      </c>
      <c r="B52" s="371" t="s">
        <v>26</v>
      </c>
      <c r="C52" s="661" t="s">
        <v>467</v>
      </c>
      <c r="D52" s="596"/>
      <c r="E52" s="597"/>
      <c r="F52" s="598"/>
      <c r="G52" s="597"/>
      <c r="H52" s="599"/>
      <c r="I52" s="600"/>
      <c r="J52" s="596"/>
      <c r="K52" s="597"/>
      <c r="L52" s="599"/>
      <c r="M52" s="597"/>
      <c r="N52" s="599"/>
      <c r="O52" s="600"/>
      <c r="P52" s="596"/>
      <c r="Q52" s="597"/>
      <c r="R52" s="599"/>
      <c r="S52" s="597"/>
      <c r="T52" s="599"/>
      <c r="U52" s="600"/>
      <c r="V52" s="602">
        <v>0</v>
      </c>
      <c r="W52" s="603">
        <v>0</v>
      </c>
      <c r="X52" s="604"/>
      <c r="Y52" s="603">
        <f>IF(X52*15=0,"",X52*15)</f>
      </c>
      <c r="Z52" s="604">
        <v>10</v>
      </c>
      <c r="AA52" s="605" t="s">
        <v>61</v>
      </c>
      <c r="AB52" s="606">
        <f t="shared" si="17"/>
        <v>0</v>
      </c>
      <c r="AC52" s="603">
        <f t="shared" si="17"/>
        <v>0</v>
      </c>
      <c r="AD52" s="607">
        <f t="shared" si="17"/>
        <v>0</v>
      </c>
      <c r="AE52" s="603">
        <f t="shared" si="18"/>
        <v>0</v>
      </c>
      <c r="AF52" s="607">
        <f t="shared" si="18"/>
        <v>10</v>
      </c>
      <c r="AG52" s="612">
        <f t="shared" si="14"/>
        <v>0</v>
      </c>
      <c r="AH52" s="565"/>
    </row>
    <row r="53" spans="1:33" ht="15.75" customHeight="1" thickBot="1">
      <c r="A53" s="615" t="s">
        <v>465</v>
      </c>
      <c r="B53" s="371" t="s">
        <v>26</v>
      </c>
      <c r="C53" s="663" t="s">
        <v>466</v>
      </c>
      <c r="D53" s="596"/>
      <c r="E53" s="597"/>
      <c r="F53" s="598"/>
      <c r="G53" s="597"/>
      <c r="H53" s="599"/>
      <c r="I53" s="600"/>
      <c r="J53" s="596"/>
      <c r="K53" s="597"/>
      <c r="L53" s="599"/>
      <c r="M53" s="597"/>
      <c r="N53" s="599"/>
      <c r="O53" s="600"/>
      <c r="P53" s="596"/>
      <c r="Q53" s="597"/>
      <c r="R53" s="599"/>
      <c r="S53" s="597"/>
      <c r="T53" s="599"/>
      <c r="U53" s="600"/>
      <c r="V53" s="602">
        <v>2</v>
      </c>
      <c r="W53" s="603">
        <v>30</v>
      </c>
      <c r="X53" s="604"/>
      <c r="Y53" s="603">
        <f>IF(X53*15=0,"",X53*15)</f>
      </c>
      <c r="Z53" s="604">
        <v>0</v>
      </c>
      <c r="AA53" s="605"/>
      <c r="AB53" s="606">
        <f t="shared" si="17"/>
        <v>2</v>
      </c>
      <c r="AC53" s="603">
        <f t="shared" si="17"/>
        <v>30</v>
      </c>
      <c r="AD53" s="607">
        <f t="shared" si="17"/>
        <v>0</v>
      </c>
      <c r="AE53" s="603">
        <f t="shared" si="18"/>
        <v>0</v>
      </c>
      <c r="AF53" s="607">
        <f t="shared" si="18"/>
        <v>0</v>
      </c>
      <c r="AG53" s="612">
        <f t="shared" si="14"/>
        <v>2</v>
      </c>
    </row>
    <row r="54" spans="1:33" ht="15.75" customHeight="1" thickBot="1">
      <c r="A54" s="713"/>
      <c r="B54" s="563"/>
      <c r="C54" s="562" t="s">
        <v>57</v>
      </c>
      <c r="D54" s="522">
        <f>SUM(D21:D53)</f>
        <v>0</v>
      </c>
      <c r="E54" s="513">
        <f>SUM(E21:E53)</f>
        <v>0</v>
      </c>
      <c r="F54" s="513">
        <f>SUM(F21:F53)</f>
        <v>0</v>
      </c>
      <c r="G54" s="513">
        <f>SUM(G21:G53)</f>
        <v>0</v>
      </c>
      <c r="H54" s="560">
        <f>SUM(H21:H53)</f>
        <v>0</v>
      </c>
      <c r="I54" s="516">
        <f>SUM(D54,F54)</f>
        <v>0</v>
      </c>
      <c r="J54" s="522">
        <f>SUM(J21:J53)</f>
        <v>0</v>
      </c>
      <c r="K54" s="513">
        <f>SUM(K21:K53)</f>
        <v>0</v>
      </c>
      <c r="L54" s="513">
        <f>SUM(L21:L53)</f>
        <v>0</v>
      </c>
      <c r="M54" s="560">
        <f>SUM(M21:M53)</f>
        <v>0</v>
      </c>
      <c r="N54" s="522">
        <f>SUM(N21:N53)</f>
        <v>0</v>
      </c>
      <c r="O54" s="559">
        <f>SUM(J54,L54)</f>
        <v>0</v>
      </c>
      <c r="P54" s="522">
        <f>SUM(P35:P53)</f>
        <v>15</v>
      </c>
      <c r="Q54" s="513">
        <f>SUM(Q35:Q53)</f>
        <v>225</v>
      </c>
      <c r="R54" s="513">
        <f>SUM(R35:R53)</f>
        <v>12</v>
      </c>
      <c r="S54" s="513">
        <f>SUM(S35:S53)</f>
        <v>180</v>
      </c>
      <c r="T54" s="513">
        <f>SUM(T35:T53)</f>
        <v>30</v>
      </c>
      <c r="U54" s="559">
        <f>SUM(P54,R54)</f>
        <v>27</v>
      </c>
      <c r="V54" s="561">
        <f>SUM(V35:V53)</f>
        <v>12</v>
      </c>
      <c r="W54" s="513">
        <f>SUM(W35:W53)</f>
        <v>180</v>
      </c>
      <c r="X54" s="513">
        <f>SUM(X35:X53)</f>
        <v>8</v>
      </c>
      <c r="Y54" s="513">
        <f>SUM(Y35:Y53)</f>
        <v>120</v>
      </c>
      <c r="Z54" s="560">
        <f>SUM(Z35:Z53)</f>
        <v>30</v>
      </c>
      <c r="AA54" s="559">
        <f>SUM(V54,X54)</f>
        <v>20</v>
      </c>
      <c r="AB54" s="522">
        <f>SUM(AB35:AB53)</f>
        <v>27</v>
      </c>
      <c r="AC54" s="513">
        <f>SUM(AC35:AC53)</f>
        <v>405</v>
      </c>
      <c r="AD54" s="513">
        <f>SUM(AD35:AD53)</f>
        <v>20</v>
      </c>
      <c r="AE54" s="513">
        <f>SUM(AE35:AE53)</f>
        <v>300</v>
      </c>
      <c r="AF54" s="513">
        <f>SUM(AF35:AF53)</f>
        <v>60</v>
      </c>
      <c r="AG54" s="716">
        <f t="shared" si="14"/>
        <v>47</v>
      </c>
    </row>
    <row r="55" spans="1:33" s="435" customFormat="1" ht="15.75" customHeight="1" thickBot="1">
      <c r="A55" s="717"/>
      <c r="B55" s="558"/>
      <c r="C55" s="557" t="s">
        <v>68</v>
      </c>
      <c r="D55" s="555">
        <f aca="true" t="shared" si="19" ref="D55:I55">SUM(D10,D19,D54)</f>
        <v>0</v>
      </c>
      <c r="E55" s="555">
        <f t="shared" si="19"/>
        <v>0</v>
      </c>
      <c r="F55" s="555">
        <f t="shared" si="19"/>
        <v>0</v>
      </c>
      <c r="G55" s="555">
        <f t="shared" si="19"/>
        <v>0</v>
      </c>
      <c r="H55" s="555">
        <f t="shared" si="19"/>
        <v>0</v>
      </c>
      <c r="I55" s="556">
        <f t="shared" si="19"/>
        <v>0</v>
      </c>
      <c r="J55" s="555">
        <f>SUM(J54+J19)</f>
        <v>11</v>
      </c>
      <c r="K55" s="555">
        <f>SUM(K54+K19)</f>
        <v>165</v>
      </c>
      <c r="L55" s="555">
        <f>SUM(L54+L19)</f>
        <v>9</v>
      </c>
      <c r="M55" s="555">
        <f>SUM(M54+M19)</f>
        <v>135</v>
      </c>
      <c r="N55" s="555">
        <f>SUM(N54+N19)</f>
        <v>30</v>
      </c>
      <c r="O55" s="555">
        <f>SUM(O10,O19,O54)</f>
        <v>20</v>
      </c>
      <c r="P55" s="555">
        <f>SUM(P54+P19)</f>
        <v>15</v>
      </c>
      <c r="Q55" s="555">
        <f aca="true" t="shared" si="20" ref="Q55:AG55">SUM(Q10,Q19,Q54)</f>
        <v>225</v>
      </c>
      <c r="R55" s="555">
        <f t="shared" si="20"/>
        <v>12</v>
      </c>
      <c r="S55" s="555">
        <f t="shared" si="20"/>
        <v>180</v>
      </c>
      <c r="T55" s="555">
        <f t="shared" si="20"/>
        <v>30</v>
      </c>
      <c r="U55" s="555">
        <f t="shared" si="20"/>
        <v>27</v>
      </c>
      <c r="V55" s="555">
        <f t="shared" si="20"/>
        <v>12</v>
      </c>
      <c r="W55" s="555">
        <f t="shared" si="20"/>
        <v>180</v>
      </c>
      <c r="X55" s="555">
        <f t="shared" si="20"/>
        <v>8</v>
      </c>
      <c r="Y55" s="555">
        <f t="shared" si="20"/>
        <v>120</v>
      </c>
      <c r="Z55" s="555">
        <f t="shared" si="20"/>
        <v>30</v>
      </c>
      <c r="AA55" s="555">
        <f t="shared" si="20"/>
        <v>20</v>
      </c>
      <c r="AB55" s="555">
        <f t="shared" si="20"/>
        <v>38</v>
      </c>
      <c r="AC55" s="555">
        <f t="shared" si="20"/>
        <v>570</v>
      </c>
      <c r="AD55" s="555">
        <f t="shared" si="20"/>
        <v>29</v>
      </c>
      <c r="AE55" s="555">
        <f t="shared" si="20"/>
        <v>435</v>
      </c>
      <c r="AF55" s="555">
        <f t="shared" si="20"/>
        <v>90</v>
      </c>
      <c r="AG55" s="554">
        <f t="shared" si="20"/>
        <v>67</v>
      </c>
    </row>
    <row r="56" spans="1:33" ht="15.75" customHeight="1">
      <c r="A56" s="718" t="s">
        <v>58</v>
      </c>
      <c r="B56" s="553"/>
      <c r="C56" s="552" t="s">
        <v>28</v>
      </c>
      <c r="D56" s="1071"/>
      <c r="E56" s="1072"/>
      <c r="F56" s="1072"/>
      <c r="G56" s="1072"/>
      <c r="H56" s="1072"/>
      <c r="I56" s="1072"/>
      <c r="J56" s="1072"/>
      <c r="K56" s="1072"/>
      <c r="L56" s="1072"/>
      <c r="M56" s="1072"/>
      <c r="N56" s="1072"/>
      <c r="O56" s="1072"/>
      <c r="P56" s="1072"/>
      <c r="Q56" s="1072"/>
      <c r="R56" s="1072"/>
      <c r="S56" s="1072"/>
      <c r="T56" s="1072"/>
      <c r="U56" s="1072"/>
      <c r="V56" s="1072"/>
      <c r="W56" s="1072"/>
      <c r="X56" s="1072"/>
      <c r="Y56" s="1072"/>
      <c r="Z56" s="1072"/>
      <c r="AA56" s="1072"/>
      <c r="AB56" s="1072"/>
      <c r="AC56" s="1072"/>
      <c r="AD56" s="1072"/>
      <c r="AE56" s="1072"/>
      <c r="AF56" s="1072"/>
      <c r="AG56" s="1073"/>
    </row>
    <row r="57" spans="1:33" ht="15.75" customHeight="1">
      <c r="A57" s="719" t="s">
        <v>157</v>
      </c>
      <c r="B57" s="537" t="s">
        <v>256</v>
      </c>
      <c r="C57" s="618" t="s">
        <v>334</v>
      </c>
      <c r="D57" s="546"/>
      <c r="E57" s="545"/>
      <c r="F57" s="544"/>
      <c r="G57" s="540"/>
      <c r="H57" s="539"/>
      <c r="I57" s="542"/>
      <c r="J57" s="541"/>
      <c r="K57" s="540"/>
      <c r="L57" s="543"/>
      <c r="M57" s="501">
        <v>20</v>
      </c>
      <c r="N57" s="551"/>
      <c r="O57" s="690" t="s">
        <v>369</v>
      </c>
      <c r="P57" s="541"/>
      <c r="Q57" s="540"/>
      <c r="R57" s="539"/>
      <c r="S57" s="540"/>
      <c r="T57" s="500"/>
      <c r="U57" s="542"/>
      <c r="V57" s="541"/>
      <c r="W57" s="540"/>
      <c r="X57" s="539"/>
      <c r="Y57" s="540"/>
      <c r="Z57" s="539"/>
      <c r="AA57" s="691"/>
      <c r="AB57" s="504">
        <f aca="true" t="shared" si="21" ref="AB57:AB66">SUM(D57,J57,P57,V57)</f>
        <v>0</v>
      </c>
      <c r="AC57" s="501">
        <f aca="true" t="shared" si="22" ref="AC57:AC66">SUM(E57,K57,Q57,W57)</f>
        <v>0</v>
      </c>
      <c r="AD57" s="503">
        <f aca="true" t="shared" si="23" ref="AD57:AD66">SUM(F57,L57,R57,X57)</f>
        <v>0</v>
      </c>
      <c r="AE57" s="501">
        <f aca="true" t="shared" si="24" ref="AE57:AE66">SUM(A57,G57,M57,S57,Y57)</f>
        <v>20</v>
      </c>
      <c r="AF57" s="503">
        <f aca="true" t="shared" si="25" ref="AF57:AF66">SUM(B57,H57,N57,T57,Z57)</f>
        <v>0</v>
      </c>
      <c r="AG57" s="502">
        <f aca="true" t="shared" si="26" ref="AG57:AG67">SUM(AB57,AD57)</f>
        <v>0</v>
      </c>
    </row>
    <row r="58" spans="1:33" ht="15.75" customHeight="1">
      <c r="A58" s="719" t="s">
        <v>160</v>
      </c>
      <c r="B58" s="537" t="s">
        <v>257</v>
      </c>
      <c r="C58" s="618" t="s">
        <v>335</v>
      </c>
      <c r="D58" s="546"/>
      <c r="E58" s="545"/>
      <c r="F58" s="544"/>
      <c r="G58" s="540"/>
      <c r="H58" s="539"/>
      <c r="I58" s="542"/>
      <c r="J58" s="541"/>
      <c r="K58" s="540"/>
      <c r="L58" s="500"/>
      <c r="M58" s="501">
        <v>20</v>
      </c>
      <c r="N58" s="550"/>
      <c r="O58" s="690" t="s">
        <v>370</v>
      </c>
      <c r="P58" s="541"/>
      <c r="Q58" s="540"/>
      <c r="R58" s="539"/>
      <c r="S58" s="540"/>
      <c r="T58" s="539"/>
      <c r="U58" s="542"/>
      <c r="V58" s="541"/>
      <c r="W58" s="540"/>
      <c r="X58" s="539"/>
      <c r="Y58" s="540"/>
      <c r="Z58" s="539"/>
      <c r="AA58" s="549"/>
      <c r="AB58" s="504">
        <f t="shared" si="21"/>
        <v>0</v>
      </c>
      <c r="AC58" s="501">
        <f t="shared" si="22"/>
        <v>0</v>
      </c>
      <c r="AD58" s="503">
        <f t="shared" si="23"/>
        <v>0</v>
      </c>
      <c r="AE58" s="501">
        <f t="shared" si="24"/>
        <v>20</v>
      </c>
      <c r="AF58" s="503">
        <f t="shared" si="25"/>
        <v>0</v>
      </c>
      <c r="AG58" s="502">
        <f t="shared" si="26"/>
        <v>0</v>
      </c>
    </row>
    <row r="59" spans="1:33" ht="15.75" customHeight="1">
      <c r="A59" s="719" t="s">
        <v>321</v>
      </c>
      <c r="B59" s="537" t="s">
        <v>62</v>
      </c>
      <c r="C59" s="619" t="s">
        <v>322</v>
      </c>
      <c r="D59" s="496"/>
      <c r="E59" s="535"/>
      <c r="F59" s="494"/>
      <c r="G59" s="501"/>
      <c r="H59" s="534"/>
      <c r="I59" s="506"/>
      <c r="J59" s="498"/>
      <c r="K59" s="501">
        <v>48</v>
      </c>
      <c r="L59" s="692"/>
      <c r="M59" s="501"/>
      <c r="N59" s="534"/>
      <c r="O59" s="506"/>
      <c r="P59" s="498"/>
      <c r="Q59" s="501"/>
      <c r="R59" s="692"/>
      <c r="S59" s="501"/>
      <c r="T59" s="534"/>
      <c r="U59" s="506"/>
      <c r="V59" s="498"/>
      <c r="W59" s="501"/>
      <c r="X59" s="692"/>
      <c r="Y59" s="501"/>
      <c r="Z59" s="534"/>
      <c r="AA59" s="547"/>
      <c r="AB59" s="504">
        <f t="shared" si="21"/>
        <v>0</v>
      </c>
      <c r="AC59" s="501">
        <f t="shared" si="22"/>
        <v>48</v>
      </c>
      <c r="AD59" s="503">
        <f t="shared" si="23"/>
        <v>0</v>
      </c>
      <c r="AE59" s="501">
        <f t="shared" si="24"/>
        <v>0</v>
      </c>
      <c r="AF59" s="503">
        <f t="shared" si="25"/>
        <v>0</v>
      </c>
      <c r="AG59" s="502">
        <f t="shared" si="26"/>
        <v>0</v>
      </c>
    </row>
    <row r="60" spans="1:33" ht="15.75" customHeight="1">
      <c r="A60" s="719" t="s">
        <v>156</v>
      </c>
      <c r="B60" s="537" t="s">
        <v>258</v>
      </c>
      <c r="C60" s="618" t="s">
        <v>332</v>
      </c>
      <c r="D60" s="496"/>
      <c r="E60" s="535"/>
      <c r="F60" s="494"/>
      <c r="G60" s="501"/>
      <c r="H60" s="500"/>
      <c r="I60" s="506"/>
      <c r="J60" s="498"/>
      <c r="K60" s="501"/>
      <c r="L60" s="543"/>
      <c r="M60" s="528"/>
      <c r="N60" s="543"/>
      <c r="O60" s="548"/>
      <c r="P60" s="498"/>
      <c r="Q60" s="501"/>
      <c r="R60" s="500"/>
      <c r="S60" s="501">
        <v>20</v>
      </c>
      <c r="T60" s="543"/>
      <c r="U60" s="690" t="s">
        <v>371</v>
      </c>
      <c r="V60" s="498"/>
      <c r="W60" s="501"/>
      <c r="X60" s="500"/>
      <c r="Y60" s="501"/>
      <c r="Z60" s="500"/>
      <c r="AA60" s="547"/>
      <c r="AB60" s="504">
        <f t="shared" si="21"/>
        <v>0</v>
      </c>
      <c r="AC60" s="501">
        <f t="shared" si="22"/>
        <v>0</v>
      </c>
      <c r="AD60" s="503">
        <f t="shared" si="23"/>
        <v>0</v>
      </c>
      <c r="AE60" s="501">
        <f t="shared" si="24"/>
        <v>20</v>
      </c>
      <c r="AF60" s="503">
        <f t="shared" si="25"/>
        <v>0</v>
      </c>
      <c r="AG60" s="502">
        <f t="shared" si="26"/>
        <v>0</v>
      </c>
    </row>
    <row r="61" spans="1:33" ht="15.75" customHeight="1">
      <c r="A61" s="719" t="s">
        <v>323</v>
      </c>
      <c r="B61" s="537" t="s">
        <v>62</v>
      </c>
      <c r="C61" s="619" t="s">
        <v>324</v>
      </c>
      <c r="D61" s="496"/>
      <c r="E61" s="535"/>
      <c r="F61" s="494"/>
      <c r="G61" s="501"/>
      <c r="H61" s="534"/>
      <c r="I61" s="506"/>
      <c r="J61" s="498"/>
      <c r="K61" s="501"/>
      <c r="L61" s="692"/>
      <c r="M61" s="501"/>
      <c r="N61" s="534"/>
      <c r="O61" s="506"/>
      <c r="P61" s="498"/>
      <c r="Q61" s="501">
        <v>48</v>
      </c>
      <c r="R61" s="692"/>
      <c r="S61" s="501"/>
      <c r="T61" s="534"/>
      <c r="U61" s="506"/>
      <c r="V61" s="498"/>
      <c r="W61" s="501"/>
      <c r="X61" s="692"/>
      <c r="Y61" s="501"/>
      <c r="Z61" s="534"/>
      <c r="AA61" s="547"/>
      <c r="AB61" s="504">
        <f t="shared" si="21"/>
        <v>0</v>
      </c>
      <c r="AC61" s="501">
        <f t="shared" si="22"/>
        <v>48</v>
      </c>
      <c r="AD61" s="503">
        <f t="shared" si="23"/>
        <v>0</v>
      </c>
      <c r="AE61" s="501">
        <f t="shared" si="24"/>
        <v>0</v>
      </c>
      <c r="AF61" s="503">
        <f t="shared" si="25"/>
        <v>0</v>
      </c>
      <c r="AG61" s="502">
        <f t="shared" si="26"/>
        <v>0</v>
      </c>
    </row>
    <row r="62" spans="1:33" ht="15.75" customHeight="1">
      <c r="A62" s="615" t="s">
        <v>457</v>
      </c>
      <c r="B62" s="537" t="s">
        <v>259</v>
      </c>
      <c r="C62" s="618" t="s">
        <v>333</v>
      </c>
      <c r="D62" s="546"/>
      <c r="E62" s="545"/>
      <c r="F62" s="544"/>
      <c r="G62" s="540"/>
      <c r="H62" s="539"/>
      <c r="I62" s="542"/>
      <c r="J62" s="541"/>
      <c r="K62" s="540"/>
      <c r="L62" s="543"/>
      <c r="M62" s="501"/>
      <c r="N62" s="543"/>
      <c r="O62" s="501"/>
      <c r="P62" s="541"/>
      <c r="Q62" s="540"/>
      <c r="R62" s="539"/>
      <c r="S62" s="540"/>
      <c r="T62" s="539"/>
      <c r="U62" s="542"/>
      <c r="V62" s="541"/>
      <c r="W62" s="540"/>
      <c r="X62" s="539"/>
      <c r="Y62" s="540">
        <v>20</v>
      </c>
      <c r="Z62" s="539"/>
      <c r="AA62" s="693" t="s">
        <v>372</v>
      </c>
      <c r="AB62" s="504">
        <f t="shared" si="21"/>
        <v>0</v>
      </c>
      <c r="AC62" s="501">
        <f t="shared" si="22"/>
        <v>0</v>
      </c>
      <c r="AD62" s="503">
        <f t="shared" si="23"/>
        <v>0</v>
      </c>
      <c r="AE62" s="501">
        <f t="shared" si="24"/>
        <v>20</v>
      </c>
      <c r="AF62" s="503">
        <f t="shared" si="25"/>
        <v>0</v>
      </c>
      <c r="AG62" s="502">
        <f t="shared" si="26"/>
        <v>0</v>
      </c>
    </row>
    <row r="63" spans="1:33" ht="15.75" customHeight="1">
      <c r="A63" s="719" t="s">
        <v>325</v>
      </c>
      <c r="B63" s="537" t="s">
        <v>62</v>
      </c>
      <c r="C63" s="619" t="s">
        <v>326</v>
      </c>
      <c r="D63" s="496"/>
      <c r="E63" s="535"/>
      <c r="F63" s="494"/>
      <c r="G63" s="501"/>
      <c r="H63" s="534"/>
      <c r="I63" s="506"/>
      <c r="J63" s="498"/>
      <c r="K63" s="501"/>
      <c r="L63" s="692"/>
      <c r="M63" s="501"/>
      <c r="N63" s="534"/>
      <c r="O63" s="506"/>
      <c r="P63" s="498"/>
      <c r="Q63" s="501"/>
      <c r="R63" s="692"/>
      <c r="S63" s="501"/>
      <c r="T63" s="534"/>
      <c r="U63" s="506"/>
      <c r="V63" s="498"/>
      <c r="W63" s="501">
        <v>48</v>
      </c>
      <c r="X63" s="692"/>
      <c r="Y63" s="501"/>
      <c r="Z63" s="534"/>
      <c r="AA63" s="547"/>
      <c r="AB63" s="504">
        <f t="shared" si="21"/>
        <v>0</v>
      </c>
      <c r="AC63" s="501">
        <f t="shared" si="22"/>
        <v>48</v>
      </c>
      <c r="AD63" s="503">
        <f t="shared" si="23"/>
        <v>0</v>
      </c>
      <c r="AE63" s="501">
        <f t="shared" si="24"/>
        <v>0</v>
      </c>
      <c r="AF63" s="503">
        <f t="shared" si="25"/>
        <v>0</v>
      </c>
      <c r="AG63" s="502">
        <f t="shared" si="26"/>
        <v>0</v>
      </c>
    </row>
    <row r="64" spans="1:33" ht="15.75" customHeight="1">
      <c r="A64" s="538" t="s">
        <v>17</v>
      </c>
      <c r="B64" s="537" t="s">
        <v>62</v>
      </c>
      <c r="C64" s="536" t="s">
        <v>95</v>
      </c>
      <c r="D64" s="496"/>
      <c r="E64" s="535"/>
      <c r="F64" s="494"/>
      <c r="G64" s="501"/>
      <c r="H64" s="534"/>
      <c r="I64" s="506"/>
      <c r="J64" s="498"/>
      <c r="K64" s="501"/>
      <c r="L64" s="692"/>
      <c r="M64" s="501">
        <v>20</v>
      </c>
      <c r="N64" s="534"/>
      <c r="O64" s="506"/>
      <c r="P64" s="498"/>
      <c r="Q64" s="501"/>
      <c r="R64" s="692"/>
      <c r="S64" s="501">
        <v>20</v>
      </c>
      <c r="T64" s="534"/>
      <c r="U64" s="506"/>
      <c r="V64" s="498"/>
      <c r="W64" s="501"/>
      <c r="X64" s="692"/>
      <c r="Y64" s="501">
        <v>20</v>
      </c>
      <c r="Z64" s="534"/>
      <c r="AA64" s="547"/>
      <c r="AB64" s="504">
        <f t="shared" si="21"/>
        <v>0</v>
      </c>
      <c r="AC64" s="501">
        <f t="shared" si="22"/>
        <v>0</v>
      </c>
      <c r="AD64" s="503">
        <f t="shared" si="23"/>
        <v>0</v>
      </c>
      <c r="AE64" s="501">
        <f t="shared" si="24"/>
        <v>60</v>
      </c>
      <c r="AF64" s="503">
        <f t="shared" si="25"/>
        <v>0</v>
      </c>
      <c r="AG64" s="502">
        <f t="shared" si="26"/>
        <v>0</v>
      </c>
    </row>
    <row r="65" spans="1:33" ht="15.75" customHeight="1">
      <c r="A65" s="720" t="s">
        <v>127</v>
      </c>
      <c r="B65" s="537" t="s">
        <v>506</v>
      </c>
      <c r="C65" s="332" t="s">
        <v>554</v>
      </c>
      <c r="D65" s="496"/>
      <c r="E65" s="535"/>
      <c r="F65" s="494"/>
      <c r="G65" s="501"/>
      <c r="H65" s="534"/>
      <c r="I65" s="506"/>
      <c r="J65" s="498"/>
      <c r="K65" s="528"/>
      <c r="L65" s="692"/>
      <c r="M65" s="501"/>
      <c r="N65" s="534"/>
      <c r="O65" s="506"/>
      <c r="P65" s="498"/>
      <c r="Q65" s="528"/>
      <c r="R65" s="692"/>
      <c r="S65" s="501"/>
      <c r="T65" s="534"/>
      <c r="U65" s="765" t="s">
        <v>508</v>
      </c>
      <c r="V65" s="498"/>
      <c r="W65" s="528"/>
      <c r="X65" s="692"/>
      <c r="Y65" s="501"/>
      <c r="Z65" s="534"/>
      <c r="AA65" s="547"/>
      <c r="AB65" s="504">
        <f t="shared" si="21"/>
        <v>0</v>
      </c>
      <c r="AC65" s="501">
        <f t="shared" si="22"/>
        <v>0</v>
      </c>
      <c r="AD65" s="503">
        <f t="shared" si="23"/>
        <v>0</v>
      </c>
      <c r="AE65" s="501">
        <f t="shared" si="24"/>
        <v>0</v>
      </c>
      <c r="AF65" s="503">
        <f t="shared" si="25"/>
        <v>0</v>
      </c>
      <c r="AG65" s="502">
        <f t="shared" si="26"/>
        <v>0</v>
      </c>
    </row>
    <row r="66" spans="1:33" ht="15.75" customHeight="1" thickBot="1">
      <c r="A66" s="721" t="s">
        <v>128</v>
      </c>
      <c r="B66" s="533" t="s">
        <v>26</v>
      </c>
      <c r="C66" s="532" t="s">
        <v>509</v>
      </c>
      <c r="D66" s="531"/>
      <c r="E66" s="530"/>
      <c r="F66" s="529"/>
      <c r="G66" s="528"/>
      <c r="H66" s="527"/>
      <c r="I66" s="526"/>
      <c r="J66" s="525"/>
      <c r="K66" s="528"/>
      <c r="L66" s="694"/>
      <c r="M66" s="528"/>
      <c r="N66" s="527"/>
      <c r="O66" s="526"/>
      <c r="P66" s="525"/>
      <c r="Q66" s="528"/>
      <c r="R66" s="694"/>
      <c r="S66" s="528"/>
      <c r="T66" s="527"/>
      <c r="U66" s="526"/>
      <c r="V66" s="525"/>
      <c r="W66" s="528"/>
      <c r="X66" s="694"/>
      <c r="Y66" s="528"/>
      <c r="Z66" s="527"/>
      <c r="AA66" s="548" t="s">
        <v>61</v>
      </c>
      <c r="AB66" s="504">
        <f t="shared" si="21"/>
        <v>0</v>
      </c>
      <c r="AC66" s="501">
        <f t="shared" si="22"/>
        <v>0</v>
      </c>
      <c r="AD66" s="503">
        <f t="shared" si="23"/>
        <v>0</v>
      </c>
      <c r="AE66" s="501">
        <f t="shared" si="24"/>
        <v>0</v>
      </c>
      <c r="AF66" s="503">
        <f t="shared" si="25"/>
        <v>0</v>
      </c>
      <c r="AG66" s="502">
        <f t="shared" si="26"/>
        <v>0</v>
      </c>
    </row>
    <row r="67" spans="1:33" ht="15.75" customHeight="1" thickBot="1">
      <c r="A67" s="722"/>
      <c r="B67" s="524"/>
      <c r="C67" s="523" t="s">
        <v>59</v>
      </c>
      <c r="D67" s="522">
        <f>SUM(D57:D66)</f>
        <v>0</v>
      </c>
      <c r="E67" s="560">
        <f>SUM(E57:E66)</f>
        <v>0</v>
      </c>
      <c r="F67" s="522">
        <f>SUM(F57:F66)</f>
        <v>0</v>
      </c>
      <c r="G67" s="518">
        <f>SUM(G57:G66)</f>
        <v>0</v>
      </c>
      <c r="H67" s="517" t="s">
        <v>29</v>
      </c>
      <c r="I67" s="520">
        <f>SUM(D67,F67)</f>
        <v>0</v>
      </c>
      <c r="J67" s="521">
        <f>SUM(J57:J66)</f>
        <v>0</v>
      </c>
      <c r="K67" s="518">
        <f>SUM(K57:K66)</f>
        <v>48</v>
      </c>
      <c r="L67" s="518">
        <f>SUM(L57:L66)</f>
        <v>0</v>
      </c>
      <c r="M67" s="518">
        <f>SUM(M57:M66)</f>
        <v>60</v>
      </c>
      <c r="N67" s="517" t="s">
        <v>29</v>
      </c>
      <c r="O67" s="520">
        <f>SUM(J67,L67)</f>
        <v>0</v>
      </c>
      <c r="P67" s="519">
        <f>SUM(P57:P66)</f>
        <v>0</v>
      </c>
      <c r="Q67" s="518">
        <f>SUM(Q57:Q66)</f>
        <v>48</v>
      </c>
      <c r="R67" s="518">
        <f>SUM(R57:R66)</f>
        <v>0</v>
      </c>
      <c r="S67" s="518">
        <f>SUM(S57:S66)</f>
        <v>40</v>
      </c>
      <c r="T67" s="517" t="s">
        <v>29</v>
      </c>
      <c r="U67" s="520">
        <f>SUM(P67,R67)</f>
        <v>0</v>
      </c>
      <c r="V67" s="521">
        <f>SUM(V57:V66)</f>
        <v>0</v>
      </c>
      <c r="W67" s="518">
        <f>SUM(W57:W66)</f>
        <v>48</v>
      </c>
      <c r="X67" s="518">
        <f>SUM(X57:X66)</f>
        <v>0</v>
      </c>
      <c r="Y67" s="518">
        <f>SUM(Y57:Y66)</f>
        <v>40</v>
      </c>
      <c r="Z67" s="517" t="s">
        <v>29</v>
      </c>
      <c r="AA67" s="520">
        <f>SUM(V67,X67)</f>
        <v>0</v>
      </c>
      <c r="AB67" s="519">
        <f>SUM(AB57:AB66)</f>
        <v>0</v>
      </c>
      <c r="AC67" s="518">
        <f>SUM(AC57:AC66)</f>
        <v>144</v>
      </c>
      <c r="AD67" s="518">
        <f>SUM(AD57:AD66)</f>
        <v>0</v>
      </c>
      <c r="AE67" s="518">
        <f>SUM(AE57:AE66)</f>
        <v>140</v>
      </c>
      <c r="AF67" s="517" t="s">
        <v>29</v>
      </c>
      <c r="AG67" s="714">
        <f t="shared" si="26"/>
        <v>0</v>
      </c>
    </row>
    <row r="68" spans="1:35" s="435" customFormat="1" ht="15.75" customHeight="1" thickBot="1">
      <c r="A68" s="723"/>
      <c r="B68" s="515"/>
      <c r="C68" s="514" t="s">
        <v>74</v>
      </c>
      <c r="D68" s="513">
        <f aca="true" t="shared" si="27" ref="D68:AA68">SUM(D67,D55)</f>
        <v>0</v>
      </c>
      <c r="E68" s="620">
        <f t="shared" si="27"/>
        <v>0</v>
      </c>
      <c r="F68" s="513">
        <f t="shared" si="27"/>
        <v>0</v>
      </c>
      <c r="G68" s="511">
        <f t="shared" si="27"/>
        <v>0</v>
      </c>
      <c r="H68" s="511">
        <f t="shared" si="27"/>
        <v>0</v>
      </c>
      <c r="I68" s="511">
        <f t="shared" si="27"/>
        <v>0</v>
      </c>
      <c r="J68" s="511">
        <f t="shared" si="27"/>
        <v>11</v>
      </c>
      <c r="K68" s="511">
        <f t="shared" si="27"/>
        <v>213</v>
      </c>
      <c r="L68" s="511">
        <f t="shared" si="27"/>
        <v>9</v>
      </c>
      <c r="M68" s="511">
        <f t="shared" si="27"/>
        <v>195</v>
      </c>
      <c r="N68" s="512">
        <f t="shared" si="27"/>
        <v>30</v>
      </c>
      <c r="O68" s="511">
        <f t="shared" si="27"/>
        <v>20</v>
      </c>
      <c r="P68" s="511">
        <f t="shared" si="27"/>
        <v>15</v>
      </c>
      <c r="Q68" s="511">
        <f t="shared" si="27"/>
        <v>273</v>
      </c>
      <c r="R68" s="512">
        <f t="shared" si="27"/>
        <v>12</v>
      </c>
      <c r="S68" s="511">
        <f t="shared" si="27"/>
        <v>220</v>
      </c>
      <c r="T68" s="512">
        <f t="shared" si="27"/>
        <v>30</v>
      </c>
      <c r="U68" s="511">
        <f t="shared" si="27"/>
        <v>27</v>
      </c>
      <c r="V68" s="511">
        <f t="shared" si="27"/>
        <v>12</v>
      </c>
      <c r="W68" s="511">
        <f t="shared" si="27"/>
        <v>228</v>
      </c>
      <c r="X68" s="512">
        <f t="shared" si="27"/>
        <v>8</v>
      </c>
      <c r="Y68" s="511">
        <f t="shared" si="27"/>
        <v>160</v>
      </c>
      <c r="Z68" s="512">
        <f t="shared" si="27"/>
        <v>30</v>
      </c>
      <c r="AA68" s="511">
        <f t="shared" si="27"/>
        <v>20</v>
      </c>
      <c r="AB68" s="511">
        <f>SUM(AB55,AB10,)</f>
        <v>38</v>
      </c>
      <c r="AC68" s="511">
        <f>SUM(AC67,AC55)</f>
        <v>714</v>
      </c>
      <c r="AD68" s="511">
        <f>SUM(AD67,AD55)</f>
        <v>29</v>
      </c>
      <c r="AE68" s="511">
        <f>SUM(AE67,AE55)</f>
        <v>575</v>
      </c>
      <c r="AF68" s="511">
        <f>SUM(AF67,AF55)</f>
        <v>90</v>
      </c>
      <c r="AG68" s="510">
        <f>SUM(AG67,AG55)</f>
        <v>67</v>
      </c>
      <c r="AH68" s="709"/>
      <c r="AI68" s="438"/>
    </row>
    <row r="69" spans="1:33" ht="15.75" customHeight="1">
      <c r="A69" s="724" t="s">
        <v>60</v>
      </c>
      <c r="B69" s="509"/>
      <c r="C69" s="508" t="s">
        <v>32</v>
      </c>
      <c r="D69" s="1075"/>
      <c r="E69" s="1076"/>
      <c r="F69" s="1076"/>
      <c r="G69" s="1076"/>
      <c r="H69" s="1076"/>
      <c r="I69" s="1076"/>
      <c r="J69" s="1076"/>
      <c r="K69" s="1076"/>
      <c r="L69" s="1076"/>
      <c r="M69" s="1076"/>
      <c r="N69" s="1076"/>
      <c r="O69" s="1076"/>
      <c r="P69" s="1076"/>
      <c r="Q69" s="1076"/>
      <c r="R69" s="1076"/>
      <c r="S69" s="1076"/>
      <c r="T69" s="1076"/>
      <c r="U69" s="1076"/>
      <c r="V69" s="1076"/>
      <c r="W69" s="1076"/>
      <c r="X69" s="1076"/>
      <c r="Y69" s="1076"/>
      <c r="Z69" s="1076"/>
      <c r="AA69" s="1076"/>
      <c r="AB69" s="1076"/>
      <c r="AC69" s="1076"/>
      <c r="AD69" s="1076"/>
      <c r="AE69" s="1076"/>
      <c r="AF69" s="1076"/>
      <c r="AG69" s="1073"/>
    </row>
    <row r="70" spans="1:33" s="437" customFormat="1" ht="15.75" customHeight="1">
      <c r="A70" s="725" t="s">
        <v>409</v>
      </c>
      <c r="B70" s="505" t="s">
        <v>25</v>
      </c>
      <c r="C70" s="507" t="s">
        <v>410</v>
      </c>
      <c r="D70" s="496"/>
      <c r="E70" s="501"/>
      <c r="F70" s="494"/>
      <c r="G70" s="501"/>
      <c r="H70" s="493"/>
      <c r="I70" s="495"/>
      <c r="J70" s="496"/>
      <c r="K70" s="501"/>
      <c r="L70" s="493"/>
      <c r="M70" s="501"/>
      <c r="N70" s="493"/>
      <c r="O70" s="495"/>
      <c r="P70" s="498">
        <v>1</v>
      </c>
      <c r="Q70" s="501">
        <v>15</v>
      </c>
      <c r="R70" s="500">
        <v>1</v>
      </c>
      <c r="S70" s="501">
        <v>15</v>
      </c>
      <c r="T70" s="500">
        <v>2</v>
      </c>
      <c r="U70" s="506" t="s">
        <v>20</v>
      </c>
      <c r="V70" s="496"/>
      <c r="W70" s="501"/>
      <c r="X70" s="493"/>
      <c r="Y70" s="501"/>
      <c r="Z70" s="493"/>
      <c r="AA70" s="492"/>
      <c r="AB70" s="504">
        <f aca="true" t="shared" si="28" ref="AB70:AD71">SUM(D70,J70,P70,V70)</f>
        <v>1</v>
      </c>
      <c r="AC70" s="501">
        <f t="shared" si="28"/>
        <v>15</v>
      </c>
      <c r="AD70" s="503">
        <f t="shared" si="28"/>
        <v>1</v>
      </c>
      <c r="AE70" s="501">
        <f aca="true" t="shared" si="29" ref="AE70:AF74">SUM(A70,G70,M70,S70,Y70)</f>
        <v>15</v>
      </c>
      <c r="AF70" s="503">
        <f t="shared" si="29"/>
        <v>2</v>
      </c>
      <c r="AG70" s="502">
        <f>SUM(AB70,AD70)</f>
        <v>2</v>
      </c>
    </row>
    <row r="71" spans="1:33" s="437" customFormat="1" ht="15.75" customHeight="1">
      <c r="A71" s="725" t="s">
        <v>411</v>
      </c>
      <c r="B71" s="505" t="s">
        <v>25</v>
      </c>
      <c r="C71" s="507" t="s">
        <v>412</v>
      </c>
      <c r="D71" s="496"/>
      <c r="E71" s="501"/>
      <c r="F71" s="494"/>
      <c r="G71" s="501"/>
      <c r="H71" s="493"/>
      <c r="I71" s="495"/>
      <c r="J71" s="496"/>
      <c r="K71" s="501"/>
      <c r="L71" s="493"/>
      <c r="M71" s="501"/>
      <c r="N71" s="493"/>
      <c r="O71" s="495"/>
      <c r="P71" s="498">
        <v>1</v>
      </c>
      <c r="Q71" s="501">
        <v>15</v>
      </c>
      <c r="R71" s="500">
        <v>1</v>
      </c>
      <c r="S71" s="501">
        <v>15</v>
      </c>
      <c r="T71" s="500">
        <v>2</v>
      </c>
      <c r="U71" s="506" t="s">
        <v>20</v>
      </c>
      <c r="V71" s="496"/>
      <c r="W71" s="501"/>
      <c r="X71" s="493"/>
      <c r="Y71" s="501"/>
      <c r="Z71" s="493"/>
      <c r="AA71" s="492"/>
      <c r="AB71" s="504">
        <f t="shared" si="28"/>
        <v>1</v>
      </c>
      <c r="AC71" s="501">
        <f t="shared" si="28"/>
        <v>15</v>
      </c>
      <c r="AD71" s="503">
        <f t="shared" si="28"/>
        <v>1</v>
      </c>
      <c r="AE71" s="501">
        <f t="shared" si="29"/>
        <v>15</v>
      </c>
      <c r="AF71" s="503">
        <f t="shared" si="29"/>
        <v>2</v>
      </c>
      <c r="AG71" s="502">
        <f>SUM(AB71,AD71)</f>
        <v>2</v>
      </c>
    </row>
    <row r="72" spans="1:33" s="437" customFormat="1" ht="15.75" customHeight="1">
      <c r="A72" s="807" t="s">
        <v>550</v>
      </c>
      <c r="B72" s="808" t="s">
        <v>25</v>
      </c>
      <c r="C72" s="771" t="s">
        <v>551</v>
      </c>
      <c r="D72" s="809"/>
      <c r="E72" s="810"/>
      <c r="F72" s="811"/>
      <c r="G72" s="810"/>
      <c r="H72" s="812"/>
      <c r="I72" s="813"/>
      <c r="J72" s="809"/>
      <c r="K72" s="810"/>
      <c r="L72" s="812"/>
      <c r="M72" s="810"/>
      <c r="N72" s="812"/>
      <c r="O72" s="813"/>
      <c r="P72" s="814">
        <v>1</v>
      </c>
      <c r="Q72" s="810">
        <v>15</v>
      </c>
      <c r="R72" s="815">
        <v>1</v>
      </c>
      <c r="S72" s="810">
        <v>15</v>
      </c>
      <c r="T72" s="815">
        <v>2</v>
      </c>
      <c r="U72" s="770" t="s">
        <v>20</v>
      </c>
      <c r="V72" s="496"/>
      <c r="W72" s="501"/>
      <c r="X72" s="493"/>
      <c r="Y72" s="501"/>
      <c r="Z72" s="493"/>
      <c r="AA72" s="492"/>
      <c r="AB72" s="504">
        <f aca="true" t="shared" si="30" ref="AB72:AD74">SUM(D72,J72,P72,V72)</f>
        <v>1</v>
      </c>
      <c r="AC72" s="501">
        <f t="shared" si="30"/>
        <v>15</v>
      </c>
      <c r="AD72" s="503">
        <f t="shared" si="30"/>
        <v>1</v>
      </c>
      <c r="AE72" s="501">
        <f>SUM(A72,G72,M72,S72,Y72)</f>
        <v>15</v>
      </c>
      <c r="AF72" s="503">
        <f>SUM(B72,H72,N72,T72,Z72)</f>
        <v>2</v>
      </c>
      <c r="AG72" s="502">
        <f>SUM(AB72,AD72)</f>
        <v>2</v>
      </c>
    </row>
    <row r="73" spans="1:33" s="437" customFormat="1" ht="15.75" customHeight="1">
      <c r="A73" s="807" t="s">
        <v>552</v>
      </c>
      <c r="B73" s="808" t="s">
        <v>25</v>
      </c>
      <c r="C73" s="771" t="s">
        <v>553</v>
      </c>
      <c r="D73" s="809"/>
      <c r="E73" s="810"/>
      <c r="F73" s="811"/>
      <c r="G73" s="810"/>
      <c r="H73" s="812"/>
      <c r="I73" s="813"/>
      <c r="J73" s="809"/>
      <c r="K73" s="810"/>
      <c r="L73" s="812"/>
      <c r="M73" s="810"/>
      <c r="N73" s="812"/>
      <c r="O73" s="813"/>
      <c r="P73" s="814">
        <v>1</v>
      </c>
      <c r="Q73" s="810">
        <v>15</v>
      </c>
      <c r="R73" s="815">
        <v>1</v>
      </c>
      <c r="S73" s="810">
        <v>15</v>
      </c>
      <c r="T73" s="815">
        <v>2</v>
      </c>
      <c r="U73" s="770" t="s">
        <v>20</v>
      </c>
      <c r="V73" s="496"/>
      <c r="W73" s="501"/>
      <c r="X73" s="493"/>
      <c r="Y73" s="501"/>
      <c r="Z73" s="493"/>
      <c r="AA73" s="492"/>
      <c r="AB73" s="504">
        <f t="shared" si="30"/>
        <v>1</v>
      </c>
      <c r="AC73" s="501">
        <f t="shared" si="30"/>
        <v>15</v>
      </c>
      <c r="AD73" s="503">
        <f t="shared" si="30"/>
        <v>1</v>
      </c>
      <c r="AE73" s="501">
        <f>SUM(A73,G73,M73,S73,Y73)</f>
        <v>15</v>
      </c>
      <c r="AF73" s="503">
        <f>SUM(B73,H73,N73,T73,Z73)</f>
        <v>2</v>
      </c>
      <c r="AG73" s="502">
        <f>SUM(AB73,AD73)</f>
        <v>2</v>
      </c>
    </row>
    <row r="74" spans="1:33" s="437" customFormat="1" ht="15.75" customHeight="1">
      <c r="A74" s="181" t="s">
        <v>17</v>
      </c>
      <c r="B74" s="360" t="s">
        <v>25</v>
      </c>
      <c r="C74" s="332" t="s">
        <v>165</v>
      </c>
      <c r="D74" s="129"/>
      <c r="E74" s="127"/>
      <c r="F74" s="10"/>
      <c r="G74" s="127"/>
      <c r="H74" s="68"/>
      <c r="I74" s="11"/>
      <c r="J74" s="129"/>
      <c r="K74" s="127"/>
      <c r="L74" s="68"/>
      <c r="M74" s="127"/>
      <c r="N74" s="68"/>
      <c r="O74" s="11"/>
      <c r="P74" s="129"/>
      <c r="Q74" s="127"/>
      <c r="R74" s="68"/>
      <c r="S74" s="127"/>
      <c r="T74" s="68"/>
      <c r="U74" s="11"/>
      <c r="V74" s="129">
        <v>2</v>
      </c>
      <c r="W74" s="127">
        <v>30</v>
      </c>
      <c r="X74" s="68"/>
      <c r="Y74" s="127"/>
      <c r="Z74" s="68">
        <v>3</v>
      </c>
      <c r="AA74" s="62" t="s">
        <v>24</v>
      </c>
      <c r="AB74" s="504">
        <f t="shared" si="30"/>
        <v>2</v>
      </c>
      <c r="AC74" s="127">
        <f t="shared" si="30"/>
        <v>30</v>
      </c>
      <c r="AD74" s="313">
        <f t="shared" si="30"/>
        <v>0</v>
      </c>
      <c r="AE74" s="127">
        <f t="shared" si="29"/>
        <v>0</v>
      </c>
      <c r="AF74" s="313">
        <f t="shared" si="29"/>
        <v>3</v>
      </c>
      <c r="AG74" s="128">
        <f>SUM(AB74,AD74)</f>
        <v>2</v>
      </c>
    </row>
    <row r="75" spans="1:33" s="437" customFormat="1" ht="15.75" customHeight="1">
      <c r="A75" s="784"/>
      <c r="B75" s="371"/>
      <c r="C75" s="61" t="s">
        <v>549</v>
      </c>
      <c r="D75" s="958"/>
      <c r="E75" s="959"/>
      <c r="F75" s="959"/>
      <c r="G75" s="959"/>
      <c r="H75" s="959"/>
      <c r="I75" s="959"/>
      <c r="J75" s="959"/>
      <c r="K75" s="959"/>
      <c r="L75" s="959"/>
      <c r="M75" s="959"/>
      <c r="N75" s="959"/>
      <c r="O75" s="959"/>
      <c r="P75" s="959"/>
      <c r="Q75" s="959"/>
      <c r="R75" s="959"/>
      <c r="S75" s="959"/>
      <c r="T75" s="959"/>
      <c r="U75" s="959"/>
      <c r="V75" s="959"/>
      <c r="W75" s="959"/>
      <c r="X75" s="959"/>
      <c r="Y75" s="959"/>
      <c r="Z75" s="959"/>
      <c r="AA75" s="959"/>
      <c r="AB75" s="959"/>
      <c r="AC75" s="959"/>
      <c r="AD75" s="959"/>
      <c r="AE75" s="959"/>
      <c r="AF75" s="959"/>
      <c r="AG75" s="960"/>
    </row>
    <row r="76" spans="1:33" s="437" customFormat="1" ht="15.75" customHeight="1">
      <c r="A76" s="785" t="s">
        <v>308</v>
      </c>
      <c r="B76" s="371" t="s">
        <v>18</v>
      </c>
      <c r="C76" s="205" t="s">
        <v>168</v>
      </c>
      <c r="D76" s="654"/>
      <c r="E76" s="655"/>
      <c r="F76" s="656"/>
      <c r="G76" s="796"/>
      <c r="H76" s="657"/>
      <c r="I76" s="655"/>
      <c r="J76" s="654"/>
      <c r="K76" s="655"/>
      <c r="L76" s="657"/>
      <c r="M76" s="655"/>
      <c r="N76" s="657"/>
      <c r="O76" s="657"/>
      <c r="P76" s="654"/>
      <c r="Q76" s="655"/>
      <c r="R76" s="657"/>
      <c r="S76" s="655"/>
      <c r="T76" s="657"/>
      <c r="U76" s="657"/>
      <c r="V76" s="636"/>
      <c r="W76" s="637"/>
      <c r="X76" s="638"/>
      <c r="Y76" s="637"/>
      <c r="Z76" s="637"/>
      <c r="AA76" s="319" t="s">
        <v>541</v>
      </c>
      <c r="AB76" s="606"/>
      <c r="AC76" s="637"/>
      <c r="AD76" s="797"/>
      <c r="AE76" s="637"/>
      <c r="AF76" s="797"/>
      <c r="AG76" s="798"/>
    </row>
    <row r="77" spans="1:33" s="437" customFormat="1" ht="15.75" customHeight="1">
      <c r="A77" s="785" t="s">
        <v>309</v>
      </c>
      <c r="B77" s="371" t="s">
        <v>18</v>
      </c>
      <c r="C77" s="207" t="s">
        <v>169</v>
      </c>
      <c r="D77" s="654"/>
      <c r="E77" s="655"/>
      <c r="F77" s="656"/>
      <c r="G77" s="796"/>
      <c r="H77" s="657"/>
      <c r="I77" s="655"/>
      <c r="J77" s="654"/>
      <c r="K77" s="655"/>
      <c r="L77" s="657"/>
      <c r="M77" s="655"/>
      <c r="N77" s="657"/>
      <c r="O77" s="657"/>
      <c r="P77" s="654"/>
      <c r="Q77" s="655"/>
      <c r="R77" s="657"/>
      <c r="S77" s="655"/>
      <c r="T77" s="657"/>
      <c r="U77" s="657"/>
      <c r="V77" s="636"/>
      <c r="W77" s="637"/>
      <c r="X77" s="638"/>
      <c r="Y77" s="637"/>
      <c r="Z77" s="637"/>
      <c r="AA77" s="319" t="s">
        <v>541</v>
      </c>
      <c r="AB77" s="606"/>
      <c r="AC77" s="637"/>
      <c r="AD77" s="797"/>
      <c r="AE77" s="637"/>
      <c r="AF77" s="797"/>
      <c r="AG77" s="798"/>
    </row>
    <row r="78" spans="1:33" s="437" customFormat="1" ht="15.75" customHeight="1">
      <c r="A78" s="266" t="s">
        <v>357</v>
      </c>
      <c r="B78" s="371" t="s">
        <v>18</v>
      </c>
      <c r="C78" s="218" t="s">
        <v>201</v>
      </c>
      <c r="D78" s="654"/>
      <c r="E78" s="655"/>
      <c r="F78" s="656"/>
      <c r="G78" s="796"/>
      <c r="H78" s="657"/>
      <c r="I78" s="655"/>
      <c r="J78" s="654"/>
      <c r="K78" s="655"/>
      <c r="L78" s="657"/>
      <c r="M78" s="655"/>
      <c r="N78" s="657"/>
      <c r="O78" s="657"/>
      <c r="P78" s="654"/>
      <c r="Q78" s="655"/>
      <c r="R78" s="657"/>
      <c r="S78" s="655"/>
      <c r="T78" s="657"/>
      <c r="U78" s="657"/>
      <c r="V78" s="636"/>
      <c r="W78" s="637"/>
      <c r="X78" s="638"/>
      <c r="Y78" s="637"/>
      <c r="Z78" s="637"/>
      <c r="AA78" s="319" t="s">
        <v>541</v>
      </c>
      <c r="AB78" s="606"/>
      <c r="AC78" s="637"/>
      <c r="AD78" s="797"/>
      <c r="AE78" s="637"/>
      <c r="AF78" s="797"/>
      <c r="AG78" s="798"/>
    </row>
    <row r="79" spans="1:33" s="437" customFormat="1" ht="15.75" customHeight="1">
      <c r="A79" s="266" t="s">
        <v>358</v>
      </c>
      <c r="B79" s="371" t="s">
        <v>18</v>
      </c>
      <c r="C79" s="208" t="s">
        <v>202</v>
      </c>
      <c r="D79" s="654"/>
      <c r="E79" s="655"/>
      <c r="F79" s="656"/>
      <c r="G79" s="796"/>
      <c r="H79" s="657"/>
      <c r="I79" s="655"/>
      <c r="J79" s="654"/>
      <c r="K79" s="655"/>
      <c r="L79" s="657"/>
      <c r="M79" s="655"/>
      <c r="N79" s="657"/>
      <c r="O79" s="657"/>
      <c r="P79" s="654"/>
      <c r="Q79" s="655"/>
      <c r="R79" s="657"/>
      <c r="S79" s="655"/>
      <c r="T79" s="657"/>
      <c r="U79" s="657"/>
      <c r="V79" s="636"/>
      <c r="W79" s="637"/>
      <c r="X79" s="638"/>
      <c r="Y79" s="637"/>
      <c r="Z79" s="637"/>
      <c r="AA79" s="319" t="s">
        <v>541</v>
      </c>
      <c r="AB79" s="606"/>
      <c r="AC79" s="637"/>
      <c r="AD79" s="797"/>
      <c r="AE79" s="637"/>
      <c r="AF79" s="797"/>
      <c r="AG79" s="798"/>
    </row>
    <row r="80" spans="1:33" s="437" customFormat="1" ht="15.75" customHeight="1">
      <c r="A80" s="266" t="s">
        <v>346</v>
      </c>
      <c r="B80" s="371" t="s">
        <v>18</v>
      </c>
      <c r="C80" s="208" t="s">
        <v>462</v>
      </c>
      <c r="D80" s="654"/>
      <c r="E80" s="655"/>
      <c r="F80" s="656"/>
      <c r="G80" s="796"/>
      <c r="H80" s="657"/>
      <c r="I80" s="655"/>
      <c r="J80" s="654"/>
      <c r="K80" s="655"/>
      <c r="L80" s="657"/>
      <c r="M80" s="655"/>
      <c r="N80" s="657"/>
      <c r="O80" s="657"/>
      <c r="P80" s="654"/>
      <c r="Q80" s="655"/>
      <c r="R80" s="657"/>
      <c r="S80" s="655"/>
      <c r="T80" s="657"/>
      <c r="U80" s="657"/>
      <c r="V80" s="636"/>
      <c r="W80" s="637"/>
      <c r="X80" s="638"/>
      <c r="Y80" s="637"/>
      <c r="Z80" s="637"/>
      <c r="AA80" s="319" t="s">
        <v>541</v>
      </c>
      <c r="AB80" s="606"/>
      <c r="AC80" s="637"/>
      <c r="AD80" s="797"/>
      <c r="AE80" s="637"/>
      <c r="AF80" s="797"/>
      <c r="AG80" s="798"/>
    </row>
    <row r="81" spans="1:33" s="437" customFormat="1" ht="15.75" customHeight="1">
      <c r="A81" s="266" t="s">
        <v>347</v>
      </c>
      <c r="B81" s="371" t="s">
        <v>18</v>
      </c>
      <c r="C81" s="208" t="s">
        <v>203</v>
      </c>
      <c r="D81" s="654"/>
      <c r="E81" s="655"/>
      <c r="F81" s="656"/>
      <c r="G81" s="796"/>
      <c r="H81" s="657"/>
      <c r="I81" s="655"/>
      <c r="J81" s="654"/>
      <c r="K81" s="655"/>
      <c r="L81" s="657"/>
      <c r="M81" s="655"/>
      <c r="N81" s="657"/>
      <c r="O81" s="657"/>
      <c r="P81" s="654"/>
      <c r="Q81" s="655"/>
      <c r="R81" s="657"/>
      <c r="S81" s="655"/>
      <c r="T81" s="657"/>
      <c r="U81" s="657"/>
      <c r="V81" s="636"/>
      <c r="W81" s="637"/>
      <c r="X81" s="638"/>
      <c r="Y81" s="637"/>
      <c r="Z81" s="637"/>
      <c r="AA81" s="801" t="s">
        <v>541</v>
      </c>
      <c r="AB81" s="802"/>
      <c r="AC81" s="637"/>
      <c r="AD81" s="797"/>
      <c r="AE81" s="637"/>
      <c r="AF81" s="797"/>
      <c r="AG81" s="803"/>
    </row>
    <row r="82" spans="1:33" s="437" customFormat="1" ht="9.75" customHeight="1" thickBot="1">
      <c r="A82" s="1081"/>
      <c r="B82" s="1082"/>
      <c r="C82" s="1082"/>
      <c r="D82" s="1082"/>
      <c r="E82" s="1082"/>
      <c r="F82" s="1082"/>
      <c r="G82" s="1082"/>
      <c r="H82" s="1082"/>
      <c r="I82" s="1082"/>
      <c r="J82" s="1082"/>
      <c r="K82" s="1082"/>
      <c r="L82" s="1082"/>
      <c r="M82" s="1082"/>
      <c r="N82" s="1082"/>
      <c r="O82" s="1082"/>
      <c r="P82" s="1082"/>
      <c r="Q82" s="1082"/>
      <c r="R82" s="1082"/>
      <c r="S82" s="1082"/>
      <c r="T82" s="1082"/>
      <c r="U82" s="1082"/>
      <c r="V82" s="1082"/>
      <c r="W82" s="1082"/>
      <c r="X82" s="1082"/>
      <c r="Y82" s="1082"/>
      <c r="Z82" s="1082"/>
      <c r="AA82" s="1082"/>
      <c r="AB82" s="1083"/>
      <c r="AC82" s="1083"/>
      <c r="AD82" s="1083"/>
      <c r="AE82" s="1083"/>
      <c r="AF82" s="1083"/>
      <c r="AG82" s="1084"/>
    </row>
    <row r="83" spans="1:34" s="491" customFormat="1" ht="15.75" customHeight="1" thickTop="1">
      <c r="A83" s="647" t="s">
        <v>356</v>
      </c>
      <c r="B83" s="373" t="s">
        <v>271</v>
      </c>
      <c r="C83" s="369" t="s">
        <v>33</v>
      </c>
      <c r="D83" s="9"/>
      <c r="E83" s="10"/>
      <c r="F83" s="10"/>
      <c r="G83" s="10"/>
      <c r="H83" s="24"/>
      <c r="I83" s="112"/>
      <c r="J83" s="65"/>
      <c r="K83" s="10"/>
      <c r="L83" s="10"/>
      <c r="M83" s="10"/>
      <c r="N83" s="24"/>
      <c r="O83" s="25"/>
      <c r="P83" s="368"/>
      <c r="Q83" s="10"/>
      <c r="R83" s="10"/>
      <c r="S83" s="10"/>
      <c r="T83" s="24"/>
      <c r="U83" s="25"/>
      <c r="V83" s="368"/>
      <c r="W83" s="10"/>
      <c r="X83" s="68">
        <v>4</v>
      </c>
      <c r="Y83" s="127">
        <v>60</v>
      </c>
      <c r="Z83" s="68">
        <v>0</v>
      </c>
      <c r="AA83" s="335" t="s">
        <v>62</v>
      </c>
      <c r="AB83" s="1068"/>
      <c r="AC83" s="1069"/>
      <c r="AD83" s="1069"/>
      <c r="AE83" s="1069"/>
      <c r="AF83" s="1069"/>
      <c r="AG83" s="1070"/>
      <c r="AH83" s="499"/>
    </row>
    <row r="84" spans="1:33" s="437" customFormat="1" ht="9.75" customHeight="1" thickBot="1">
      <c r="A84" s="1085"/>
      <c r="B84" s="1086"/>
      <c r="C84" s="1086"/>
      <c r="D84" s="1086"/>
      <c r="E84" s="1086"/>
      <c r="F84" s="1086"/>
      <c r="G84" s="1086"/>
      <c r="H84" s="1086"/>
      <c r="I84" s="1086"/>
      <c r="J84" s="1086"/>
      <c r="K84" s="1086"/>
      <c r="L84" s="1086"/>
      <c r="M84" s="1086"/>
      <c r="N84" s="1086"/>
      <c r="O84" s="1086"/>
      <c r="P84" s="1086"/>
      <c r="Q84" s="1086"/>
      <c r="R84" s="1086"/>
      <c r="S84" s="1086"/>
      <c r="T84" s="1086"/>
      <c r="U84" s="1086"/>
      <c r="V84" s="1086"/>
      <c r="W84" s="1086"/>
      <c r="X84" s="1086"/>
      <c r="Y84" s="1086"/>
      <c r="Z84" s="1086"/>
      <c r="AA84" s="1086"/>
      <c r="AB84" s="1087"/>
      <c r="AC84" s="1087"/>
      <c r="AD84" s="1087"/>
      <c r="AE84" s="1087"/>
      <c r="AF84" s="1087"/>
      <c r="AG84" s="1088"/>
    </row>
    <row r="85" spans="1:33" s="437" customFormat="1" ht="15.75" customHeight="1" thickTop="1">
      <c r="A85" s="1079" t="s">
        <v>34</v>
      </c>
      <c r="B85" s="1080"/>
      <c r="C85" s="1080"/>
      <c r="D85" s="1080"/>
      <c r="E85" s="1080"/>
      <c r="F85" s="1080"/>
      <c r="G85" s="1080"/>
      <c r="H85" s="1080"/>
      <c r="I85" s="1080"/>
      <c r="J85" s="1080"/>
      <c r="K85" s="1080"/>
      <c r="L85" s="1080"/>
      <c r="M85" s="1080"/>
      <c r="N85" s="1080"/>
      <c r="O85" s="1080"/>
      <c r="P85" s="1080"/>
      <c r="Q85" s="1080"/>
      <c r="R85" s="1080"/>
      <c r="S85" s="1080"/>
      <c r="T85" s="1080"/>
      <c r="U85" s="1080"/>
      <c r="V85" s="1080"/>
      <c r="W85" s="1080"/>
      <c r="X85" s="1080"/>
      <c r="Y85" s="1080"/>
      <c r="Z85" s="1080"/>
      <c r="AA85" s="1080"/>
      <c r="AB85" s="490"/>
      <c r="AC85" s="490"/>
      <c r="AD85" s="490"/>
      <c r="AE85" s="490"/>
      <c r="AF85" s="490"/>
      <c r="AG85" s="489"/>
    </row>
    <row r="86" spans="1:39" s="437" customFormat="1" ht="15.75" customHeight="1">
      <c r="A86" s="726"/>
      <c r="B86" s="486"/>
      <c r="C86" s="488" t="s">
        <v>35</v>
      </c>
      <c r="D86" s="470"/>
      <c r="E86" s="479"/>
      <c r="F86" s="479"/>
      <c r="G86" s="479"/>
      <c r="H86" s="478"/>
      <c r="I86" s="473">
        <f>IF(COUNTIF(I13:I66,"A")=0,"",COUNTIF(I13:I66,"A"))</f>
      </c>
      <c r="J86" s="479"/>
      <c r="K86" s="479"/>
      <c r="L86" s="479"/>
      <c r="M86" s="479"/>
      <c r="N86" s="478"/>
      <c r="O86" s="473">
        <f>IF(COUNTIF(O13:O66,"A")=0,"",COUNTIF(O13:O66,"A"))</f>
      </c>
      <c r="P86" s="487"/>
      <c r="Q86" s="479"/>
      <c r="R86" s="479"/>
      <c r="S86" s="479"/>
      <c r="T86" s="478"/>
      <c r="U86" s="473">
        <f>IF(COUNTIF(U13:U66,"A")=0,"",COUNTIF(U13:U66,"A"))</f>
      </c>
      <c r="V86" s="479"/>
      <c r="W86" s="479"/>
      <c r="X86" s="479"/>
      <c r="Y86" s="479"/>
      <c r="Z86" s="478"/>
      <c r="AA86" s="470">
        <f>IF(COUNTIF(AA13:AA66,"A")=0,"",COUNTIF(AA13:AA66,"A"))</f>
      </c>
      <c r="AB86" s="480"/>
      <c r="AC86" s="479"/>
      <c r="AD86" s="479"/>
      <c r="AE86" s="479"/>
      <c r="AF86" s="478"/>
      <c r="AG86" s="466">
        <f aca="true" t="shared" si="31" ref="AG86:AG98">IF(SUM(D86:AA86)=0,"",(SUM(D86:AA86)))</f>
      </c>
      <c r="AM86" s="453"/>
    </row>
    <row r="87" spans="1:39" s="437" customFormat="1" ht="15.75" customHeight="1">
      <c r="A87" s="726"/>
      <c r="B87" s="486"/>
      <c r="C87" s="488" t="s">
        <v>36</v>
      </c>
      <c r="D87" s="470"/>
      <c r="E87" s="479"/>
      <c r="F87" s="479"/>
      <c r="G87" s="479"/>
      <c r="H87" s="478"/>
      <c r="I87" s="473">
        <f>IF(COUNTIF(I13:I66,"B")=0,"",COUNTIF(I13:I66,"B"))</f>
      </c>
      <c r="J87" s="479"/>
      <c r="K87" s="479"/>
      <c r="L87" s="479"/>
      <c r="M87" s="479"/>
      <c r="N87" s="478"/>
      <c r="O87" s="473">
        <f>IF(COUNTIF(O13:O66,"B")=0,"",COUNTIF(O13:O66,"B"))</f>
        <v>4</v>
      </c>
      <c r="P87" s="487"/>
      <c r="Q87" s="479"/>
      <c r="R87" s="479"/>
      <c r="S87" s="479"/>
      <c r="T87" s="478"/>
      <c r="U87" s="473">
        <f>IF(COUNTIF(U13:U66,"B")=0,"",COUNTIF(U13:U66,"B"))</f>
      </c>
      <c r="V87" s="479"/>
      <c r="W87" s="479"/>
      <c r="X87" s="479"/>
      <c r="Y87" s="479"/>
      <c r="Z87" s="478"/>
      <c r="AA87" s="470">
        <f>IF(COUNTIF(AA13:AA66,"B")=0,"",COUNTIF(AA13:AA66,"B"))</f>
      </c>
      <c r="AB87" s="480"/>
      <c r="AC87" s="479"/>
      <c r="AD87" s="479"/>
      <c r="AE87" s="479"/>
      <c r="AF87" s="478"/>
      <c r="AG87" s="466">
        <f t="shared" si="31"/>
        <v>4</v>
      </c>
      <c r="AM87" s="453"/>
    </row>
    <row r="88" spans="1:39" s="437" customFormat="1" ht="15.75" customHeight="1">
      <c r="A88" s="726"/>
      <c r="B88" s="486"/>
      <c r="C88" s="488" t="s">
        <v>37</v>
      </c>
      <c r="D88" s="470"/>
      <c r="E88" s="479"/>
      <c r="F88" s="479"/>
      <c r="G88" s="479"/>
      <c r="H88" s="478"/>
      <c r="I88" s="473">
        <f>IF(COUNTIF(I13:I66,"F")=0,"",COUNTIF(I13:I66,"F"))</f>
      </c>
      <c r="J88" s="479"/>
      <c r="K88" s="479"/>
      <c r="L88" s="479"/>
      <c r="M88" s="479"/>
      <c r="N88" s="478"/>
      <c r="O88" s="473">
        <f>IF(COUNTIF(O13:O66,"F")=0,"",COUNTIF(O13:O66,"F"))</f>
      </c>
      <c r="P88" s="487"/>
      <c r="Q88" s="479"/>
      <c r="R88" s="479"/>
      <c r="S88" s="479"/>
      <c r="T88" s="478"/>
      <c r="U88" s="473">
        <f>IF(COUNTIF(U13:U66,"F")=0,"",COUNTIF(U13:U66,"F"))</f>
      </c>
      <c r="V88" s="479"/>
      <c r="W88" s="479"/>
      <c r="X88" s="479"/>
      <c r="Y88" s="479"/>
      <c r="Z88" s="478"/>
      <c r="AA88" s="470">
        <f>IF(COUNTIF(AA13:AA66,"F")=0,"",COUNTIF(AA13:AA66,"F"))</f>
      </c>
      <c r="AB88" s="480"/>
      <c r="AC88" s="479"/>
      <c r="AD88" s="479"/>
      <c r="AE88" s="479"/>
      <c r="AF88" s="478"/>
      <c r="AG88" s="466">
        <f t="shared" si="31"/>
      </c>
      <c r="AM88" s="453"/>
    </row>
    <row r="89" spans="1:39" s="437" customFormat="1" ht="15.75" customHeight="1">
      <c r="A89" s="726"/>
      <c r="B89" s="486"/>
      <c r="C89" s="488" t="s">
        <v>38</v>
      </c>
      <c r="D89" s="470"/>
      <c r="E89" s="479"/>
      <c r="F89" s="479"/>
      <c r="G89" s="479"/>
      <c r="H89" s="478"/>
      <c r="I89" s="473">
        <f>IF(COUNTIF(I13:I66,"F(Z)")=0,"",COUNTIF(I13:I66,"F(Z)"))</f>
      </c>
      <c r="J89" s="479"/>
      <c r="K89" s="479"/>
      <c r="L89" s="479"/>
      <c r="M89" s="479"/>
      <c r="N89" s="478"/>
      <c r="O89" s="473">
        <f>IF(COUNTIF(O13:O66,"F(Z)")=0,"",COUNTIF(O13:O66,"F(Z)"))</f>
      </c>
      <c r="P89" s="487"/>
      <c r="Q89" s="479"/>
      <c r="R89" s="479"/>
      <c r="S89" s="479"/>
      <c r="T89" s="478"/>
      <c r="U89" s="473">
        <f>IF(COUNTIF(U13:U66,"F(Z)")=0,"",COUNTIF(U13:U66,"F(Z)"))</f>
      </c>
      <c r="V89" s="479"/>
      <c r="W89" s="479"/>
      <c r="X89" s="479"/>
      <c r="Y89" s="479"/>
      <c r="Z89" s="478"/>
      <c r="AA89" s="470">
        <f>IF(COUNTIF(AA13:AA66,"F(Z)")=0,"",COUNTIF(AA13:AA66,"F(Z)"))</f>
      </c>
      <c r="AB89" s="480"/>
      <c r="AC89" s="479"/>
      <c r="AD89" s="479"/>
      <c r="AE89" s="479"/>
      <c r="AF89" s="478"/>
      <c r="AG89" s="466">
        <f t="shared" si="31"/>
      </c>
      <c r="AM89" s="453"/>
    </row>
    <row r="90" spans="1:39" s="437" customFormat="1" ht="15.75" customHeight="1">
      <c r="A90" s="726"/>
      <c r="B90" s="486"/>
      <c r="C90" s="488" t="s">
        <v>39</v>
      </c>
      <c r="D90" s="470"/>
      <c r="E90" s="479"/>
      <c r="F90" s="479"/>
      <c r="G90" s="479"/>
      <c r="H90" s="478"/>
      <c r="I90" s="473">
        <f>IF(COUNTIF(I13:I66,"G")=0,"",COUNTIF(I13:I66,"G"))</f>
      </c>
      <c r="J90" s="479"/>
      <c r="K90" s="479"/>
      <c r="L90" s="479"/>
      <c r="M90" s="479"/>
      <c r="N90" s="478"/>
      <c r="O90" s="473">
        <f>IF(COUNTIF(O13:O66,"G")=0,"",COUNTIF(O13:O66,"G"))</f>
        <v>1</v>
      </c>
      <c r="P90" s="487"/>
      <c r="Q90" s="479"/>
      <c r="R90" s="479"/>
      <c r="S90" s="479"/>
      <c r="T90" s="478"/>
      <c r="U90" s="473">
        <f>IF(COUNTIF(U13:U66,"G")=0,"",COUNTIF(U13:U66,"G"))</f>
        <v>12</v>
      </c>
      <c r="V90" s="479"/>
      <c r="W90" s="479"/>
      <c r="X90" s="479"/>
      <c r="Y90" s="479"/>
      <c r="Z90" s="478"/>
      <c r="AA90" s="470">
        <f>IF(COUNTIF(AA13:AA66,"G")=0,"",COUNTIF(AA13:AA66,"G"))</f>
        <v>3</v>
      </c>
      <c r="AB90" s="480"/>
      <c r="AC90" s="479"/>
      <c r="AD90" s="479"/>
      <c r="AE90" s="479"/>
      <c r="AF90" s="478"/>
      <c r="AG90" s="466">
        <f t="shared" si="31"/>
        <v>16</v>
      </c>
      <c r="AM90" s="453"/>
    </row>
    <row r="91" spans="1:39" s="437" customFormat="1" ht="15.75" customHeight="1">
      <c r="A91" s="726"/>
      <c r="B91" s="486"/>
      <c r="C91" s="488" t="s">
        <v>40</v>
      </c>
      <c r="D91" s="470"/>
      <c r="E91" s="479"/>
      <c r="F91" s="479"/>
      <c r="G91" s="479"/>
      <c r="H91" s="478"/>
      <c r="I91" s="473">
        <f>IF(COUNTIF(I13:I66,"G(Z)")=0,"",COUNTIF(I13:I66,"G(Z)"))</f>
      </c>
      <c r="J91" s="479"/>
      <c r="K91" s="479"/>
      <c r="L91" s="479"/>
      <c r="M91" s="479"/>
      <c r="N91" s="478"/>
      <c r="O91" s="473">
        <f>IF(COUNTIF(O13:O66,"G(Z)")=0,"",COUNTIF(O13:O66,"G(Z)"))</f>
      </c>
      <c r="P91" s="487"/>
      <c r="Q91" s="479"/>
      <c r="R91" s="479"/>
      <c r="S91" s="479"/>
      <c r="T91" s="478"/>
      <c r="U91" s="473">
        <f>IF(COUNTIF(U13:U66,"G(Z)")=0,"",COUNTIF(U13:U66,"G(Z)"))</f>
      </c>
      <c r="V91" s="479"/>
      <c r="W91" s="479"/>
      <c r="X91" s="479"/>
      <c r="Y91" s="479"/>
      <c r="Z91" s="478"/>
      <c r="AA91" s="470">
        <f>IF(COUNTIF(AA13:AA66,"G(Z)")=0,"",COUNTIF(AA13:AA66,"G(Z)"))</f>
        <v>1</v>
      </c>
      <c r="AB91" s="480"/>
      <c r="AC91" s="479"/>
      <c r="AD91" s="479"/>
      <c r="AE91" s="479"/>
      <c r="AF91" s="478"/>
      <c r="AG91" s="466">
        <f t="shared" si="31"/>
        <v>1</v>
      </c>
      <c r="AM91" s="453"/>
    </row>
    <row r="92" spans="1:39" s="437" customFormat="1" ht="15.75" customHeight="1">
      <c r="A92" s="726"/>
      <c r="B92" s="486"/>
      <c r="C92" s="488" t="s">
        <v>41</v>
      </c>
      <c r="D92" s="470"/>
      <c r="E92" s="479"/>
      <c r="F92" s="479"/>
      <c r="G92" s="479"/>
      <c r="H92" s="478"/>
      <c r="I92" s="473">
        <f>IF(COUNTIF(I13:I66,"V")=0,"",COUNTIF(I13:I66,"V"))</f>
      </c>
      <c r="J92" s="479"/>
      <c r="K92" s="479"/>
      <c r="L92" s="479"/>
      <c r="M92" s="479"/>
      <c r="N92" s="478"/>
      <c r="O92" s="473">
        <f>IF(COUNTIF(O13:O66,"V")=0,"",COUNTIF(O13:O66,"V"))</f>
      </c>
      <c r="P92" s="487"/>
      <c r="Q92" s="479"/>
      <c r="R92" s="479"/>
      <c r="S92" s="479"/>
      <c r="T92" s="478"/>
      <c r="U92" s="473">
        <f>IF(COUNTIF(U13:U66,"V")=0,"",COUNTIF(U13:U66,"V"))</f>
      </c>
      <c r="V92" s="479"/>
      <c r="W92" s="479"/>
      <c r="X92" s="479"/>
      <c r="Y92" s="479"/>
      <c r="Z92" s="478"/>
      <c r="AA92" s="470">
        <f>IF(COUNTIF(AA13:AA66,"V")=0,"",COUNTIF(AA13:AA66,"V"))</f>
      </c>
      <c r="AB92" s="480"/>
      <c r="AC92" s="479"/>
      <c r="AD92" s="479"/>
      <c r="AE92" s="479"/>
      <c r="AF92" s="478"/>
      <c r="AG92" s="466">
        <f t="shared" si="31"/>
      </c>
      <c r="AM92" s="453"/>
    </row>
    <row r="93" spans="1:39" s="437" customFormat="1" ht="15.75" customHeight="1">
      <c r="A93" s="726"/>
      <c r="B93" s="486"/>
      <c r="C93" s="488" t="s">
        <v>42</v>
      </c>
      <c r="D93" s="470"/>
      <c r="E93" s="479"/>
      <c r="F93" s="479"/>
      <c r="G93" s="479"/>
      <c r="H93" s="478"/>
      <c r="I93" s="473">
        <f>IF(COUNTIF(I13:I66,"V(Z)")=0,"",COUNTIF(I13:I66,"V(Z)"))</f>
      </c>
      <c r="J93" s="479"/>
      <c r="K93" s="479"/>
      <c r="L93" s="479"/>
      <c r="M93" s="479"/>
      <c r="N93" s="478"/>
      <c r="O93" s="473">
        <f>IF(COUNTIF(O13:O66,"V(Z)")=0,"",COUNTIF(O13:O66,"V(Z)"))</f>
      </c>
      <c r="P93" s="487"/>
      <c r="Q93" s="479"/>
      <c r="R93" s="479"/>
      <c r="S93" s="479"/>
      <c r="T93" s="478"/>
      <c r="U93" s="473">
        <f>IF(COUNTIF(U13:U66,"V(Z)")=0,"",COUNTIF(U13:U66,"V(Z)"))</f>
      </c>
      <c r="V93" s="479"/>
      <c r="W93" s="479"/>
      <c r="X93" s="479"/>
      <c r="Y93" s="479"/>
      <c r="Z93" s="478"/>
      <c r="AA93" s="470">
        <f>IF(COUNTIF(AA13:AA66,"V(Z)")=0,"",COUNTIF(AA13:AA66,"V(Z)"))</f>
      </c>
      <c r="AB93" s="480"/>
      <c r="AC93" s="479"/>
      <c r="AD93" s="479"/>
      <c r="AE93" s="479"/>
      <c r="AF93" s="478"/>
      <c r="AG93" s="466">
        <f t="shared" si="31"/>
      </c>
      <c r="AM93" s="453"/>
    </row>
    <row r="94" spans="1:39" s="437" customFormat="1" ht="15.75" customHeight="1">
      <c r="A94" s="726"/>
      <c r="B94" s="486"/>
      <c r="C94" s="488" t="s">
        <v>43</v>
      </c>
      <c r="D94" s="470"/>
      <c r="E94" s="479"/>
      <c r="F94" s="479"/>
      <c r="G94" s="479"/>
      <c r="H94" s="478"/>
      <c r="I94" s="473">
        <f>IF(COUNTIF(I13:I66,"AV")=0,"",COUNTIF(I13:I66,"AV"))</f>
      </c>
      <c r="J94" s="479"/>
      <c r="K94" s="479"/>
      <c r="L94" s="479"/>
      <c r="M94" s="479"/>
      <c r="N94" s="478"/>
      <c r="O94" s="473">
        <f>IF(COUNTIF(O13:O66,"AV")=0,"",COUNTIF(O13:O66,"AV"))</f>
      </c>
      <c r="P94" s="487"/>
      <c r="Q94" s="479"/>
      <c r="R94" s="479"/>
      <c r="S94" s="479"/>
      <c r="T94" s="478"/>
      <c r="U94" s="473">
        <f>IF(COUNTIF(U13:U66,"AV")=0,"",COUNTIF(U13:U66,"AV"))</f>
      </c>
      <c r="V94" s="479"/>
      <c r="W94" s="479"/>
      <c r="X94" s="479"/>
      <c r="Y94" s="479"/>
      <c r="Z94" s="478"/>
      <c r="AA94" s="470">
        <f>IF(COUNTIF(AA13:AA66,"AV")=0,"",COUNTIF(AA13:AA66,"AV"))</f>
      </c>
      <c r="AB94" s="480"/>
      <c r="AC94" s="479"/>
      <c r="AD94" s="479"/>
      <c r="AE94" s="479"/>
      <c r="AF94" s="478"/>
      <c r="AG94" s="466">
        <f t="shared" si="31"/>
      </c>
      <c r="AM94" s="453"/>
    </row>
    <row r="95" spans="1:39" s="437" customFormat="1" ht="15.75" customHeight="1">
      <c r="A95" s="726"/>
      <c r="B95" s="486"/>
      <c r="C95" s="488" t="s">
        <v>44</v>
      </c>
      <c r="D95" s="470"/>
      <c r="E95" s="479"/>
      <c r="F95" s="479"/>
      <c r="G95" s="479"/>
      <c r="H95" s="478"/>
      <c r="I95" s="473">
        <f>IF(COUNTIF(I2:I66,"KO")=0,"",COUNTIF(I2:I66,"KO"))</f>
      </c>
      <c r="J95" s="479"/>
      <c r="K95" s="479"/>
      <c r="L95" s="479"/>
      <c r="M95" s="479"/>
      <c r="N95" s="478"/>
      <c r="O95" s="473">
        <f>IF(COUNTIF(O2:O66,"KO")=0,"",COUNTIF(O2:O66,"KO"))</f>
      </c>
      <c r="P95" s="487"/>
      <c r="Q95" s="479"/>
      <c r="R95" s="479"/>
      <c r="S95" s="479"/>
      <c r="T95" s="478"/>
      <c r="U95" s="473">
        <f>IF(COUNTIF(U2:U66,"KO")=0,"",COUNTIF(U2:U66,"KO"))</f>
      </c>
      <c r="V95" s="479"/>
      <c r="W95" s="479"/>
      <c r="X95" s="479"/>
      <c r="Y95" s="479"/>
      <c r="Z95" s="478"/>
      <c r="AA95" s="470">
        <f>IF(COUNTIF(AA2:AA66,"KO")=0,"",COUNTIF(AA2:AA66,"KO"))</f>
      </c>
      <c r="AB95" s="480"/>
      <c r="AC95" s="479"/>
      <c r="AD95" s="479"/>
      <c r="AE95" s="479"/>
      <c r="AF95" s="478"/>
      <c r="AG95" s="466">
        <f t="shared" si="31"/>
      </c>
      <c r="AM95" s="453"/>
    </row>
    <row r="96" spans="1:39" s="437" customFormat="1" ht="15.75" customHeight="1">
      <c r="A96" s="726"/>
      <c r="B96" s="486"/>
      <c r="C96" s="485" t="s">
        <v>45</v>
      </c>
      <c r="D96" s="470"/>
      <c r="E96" s="479"/>
      <c r="F96" s="479"/>
      <c r="G96" s="479"/>
      <c r="H96" s="478"/>
      <c r="I96" s="473">
        <f>IF(COUNTIF(I13:I66,"S")=0,"",COUNTIF(I13:I66,"S"))</f>
      </c>
      <c r="J96" s="479"/>
      <c r="K96" s="479"/>
      <c r="L96" s="479"/>
      <c r="M96" s="479"/>
      <c r="N96" s="478"/>
      <c r="O96" s="473">
        <f>IF(COUNTIF(O13:O66,"S")=0,"",COUNTIF(O13:O66,"S"))</f>
      </c>
      <c r="P96" s="487"/>
      <c r="Q96" s="479"/>
      <c r="R96" s="479"/>
      <c r="S96" s="479"/>
      <c r="T96" s="478"/>
      <c r="U96" s="473">
        <v>1</v>
      </c>
      <c r="V96" s="479"/>
      <c r="W96" s="479"/>
      <c r="X96" s="479"/>
      <c r="Y96" s="479"/>
      <c r="Z96" s="478"/>
      <c r="AA96" s="470">
        <f>IF(COUNTIF(AA13:AA66,"S")=0,"",COUNTIF(AA13:AA66,"S"))</f>
      </c>
      <c r="AB96" s="480"/>
      <c r="AC96" s="479"/>
      <c r="AD96" s="479"/>
      <c r="AE96" s="479"/>
      <c r="AF96" s="478"/>
      <c r="AG96" s="466">
        <f t="shared" si="31"/>
        <v>1</v>
      </c>
      <c r="AM96" s="453"/>
    </row>
    <row r="97" spans="1:39" s="437" customFormat="1" ht="15.75" customHeight="1">
      <c r="A97" s="726"/>
      <c r="B97" s="486"/>
      <c r="C97" s="485" t="s">
        <v>46</v>
      </c>
      <c r="D97" s="484"/>
      <c r="E97" s="482"/>
      <c r="F97" s="482"/>
      <c r="G97" s="482"/>
      <c r="H97" s="481"/>
      <c r="I97" s="473">
        <f>IF(COUNTIF(I13:I66,"Z")=0,"",COUNTIF(I13:I66,"Z"))</f>
      </c>
      <c r="J97" s="482"/>
      <c r="K97" s="482"/>
      <c r="L97" s="482"/>
      <c r="M97" s="482"/>
      <c r="N97" s="481"/>
      <c r="O97" s="473">
        <f>IF(COUNTIF(O13:O66,"Z")=0,"",COUNTIF(O13:O66,"Z"))</f>
      </c>
      <c r="P97" s="483"/>
      <c r="Q97" s="482"/>
      <c r="R97" s="482"/>
      <c r="S97" s="482"/>
      <c r="T97" s="481"/>
      <c r="U97" s="473">
        <f>IF(COUNTIF(U13:U66,"Z")=0,"",COUNTIF(U13:U66,"Z"))</f>
      </c>
      <c r="V97" s="482"/>
      <c r="W97" s="482"/>
      <c r="X97" s="482"/>
      <c r="Y97" s="482"/>
      <c r="Z97" s="481"/>
      <c r="AA97" s="470">
        <v>11</v>
      </c>
      <c r="AB97" s="480"/>
      <c r="AC97" s="479"/>
      <c r="AD97" s="479"/>
      <c r="AE97" s="479"/>
      <c r="AF97" s="478"/>
      <c r="AG97" s="466">
        <f t="shared" si="31"/>
        <v>11</v>
      </c>
      <c r="AM97" s="453"/>
    </row>
    <row r="98" spans="1:39" s="437" customFormat="1" ht="15.75" customHeight="1">
      <c r="A98" s="727"/>
      <c r="B98" s="477"/>
      <c r="C98" s="476" t="s">
        <v>47</v>
      </c>
      <c r="D98" s="475"/>
      <c r="E98" s="472"/>
      <c r="F98" s="472"/>
      <c r="G98" s="472"/>
      <c r="H98" s="471"/>
      <c r="I98" s="473">
        <f>IF(COUNTIF(I13:I66,"KR")=0,"",COUNTIF(I13:I66,"KR"))</f>
      </c>
      <c r="J98" s="472"/>
      <c r="K98" s="472"/>
      <c r="L98" s="472"/>
      <c r="M98" s="472"/>
      <c r="N98" s="471"/>
      <c r="O98" s="473">
        <v>2</v>
      </c>
      <c r="P98" s="474"/>
      <c r="Q98" s="472"/>
      <c r="R98" s="472"/>
      <c r="S98" s="472"/>
      <c r="T98" s="471"/>
      <c r="U98" s="473">
        <v>1</v>
      </c>
      <c r="V98" s="472"/>
      <c r="W98" s="472"/>
      <c r="X98" s="472"/>
      <c r="Y98" s="472"/>
      <c r="Z98" s="471"/>
      <c r="AA98" s="470">
        <v>2</v>
      </c>
      <c r="AB98" s="469"/>
      <c r="AC98" s="468"/>
      <c r="AD98" s="468"/>
      <c r="AE98" s="468"/>
      <c r="AF98" s="467"/>
      <c r="AG98" s="466">
        <f t="shared" si="31"/>
        <v>5</v>
      </c>
      <c r="AM98" s="453"/>
    </row>
    <row r="99" spans="1:39" s="437" customFormat="1" ht="21" customHeight="1">
      <c r="A99" s="728"/>
      <c r="B99" s="465"/>
      <c r="C99" s="464" t="s">
        <v>478</v>
      </c>
      <c r="D99" s="460"/>
      <c r="E99" s="460"/>
      <c r="F99" s="460"/>
      <c r="G99" s="460"/>
      <c r="H99" s="459"/>
      <c r="I99" s="463"/>
      <c r="J99" s="460"/>
      <c r="K99" s="460"/>
      <c r="L99" s="460"/>
      <c r="M99" s="460"/>
      <c r="N99" s="459"/>
      <c r="O99" s="461"/>
      <c r="P99" s="462"/>
      <c r="Q99" s="460"/>
      <c r="R99" s="460"/>
      <c r="S99" s="460"/>
      <c r="T99" s="459"/>
      <c r="U99" s="461"/>
      <c r="V99" s="460"/>
      <c r="W99" s="460"/>
      <c r="X99" s="460"/>
      <c r="Y99" s="460"/>
      <c r="Z99" s="459"/>
      <c r="AA99" s="458"/>
      <c r="AB99" s="457"/>
      <c r="AC99" s="456"/>
      <c r="AD99" s="456"/>
      <c r="AE99" s="456"/>
      <c r="AF99" s="455"/>
      <c r="AG99" s="454"/>
      <c r="AM99" s="453"/>
    </row>
    <row r="100" spans="1:33" s="437" customFormat="1" ht="15.75" customHeight="1" thickBot="1">
      <c r="A100" s="729"/>
      <c r="B100" s="452"/>
      <c r="C100" s="451" t="s">
        <v>64</v>
      </c>
      <c r="D100" s="450"/>
      <c r="E100" s="449"/>
      <c r="F100" s="449"/>
      <c r="G100" s="449"/>
      <c r="H100" s="448"/>
      <c r="I100" s="446">
        <f>IF(SUM(I86:I99)=0,"",(SUM(I86:I99)))</f>
      </c>
      <c r="J100" s="443"/>
      <c r="K100" s="443"/>
      <c r="L100" s="443"/>
      <c r="M100" s="443"/>
      <c r="N100" s="442"/>
      <c r="O100" s="446">
        <f>IF(SUM(O86:O99)=0,"",(SUM(O86:O99)))</f>
        <v>7</v>
      </c>
      <c r="P100" s="447"/>
      <c r="Q100" s="443"/>
      <c r="R100" s="443"/>
      <c r="S100" s="443"/>
      <c r="T100" s="442"/>
      <c r="U100" s="446">
        <f>IF(SUM(U86:U99)=0,"",(SUM(U86:U99)))</f>
        <v>14</v>
      </c>
      <c r="V100" s="443"/>
      <c r="W100" s="443"/>
      <c r="X100" s="443"/>
      <c r="Y100" s="443"/>
      <c r="Z100" s="442"/>
      <c r="AA100" s="445">
        <f>IF(SUM(AA86:AA99)=0,"",(SUM(AA86:AA99)))</f>
        <v>17</v>
      </c>
      <c r="AB100" s="444"/>
      <c r="AC100" s="443"/>
      <c r="AD100" s="443"/>
      <c r="AE100" s="443"/>
      <c r="AF100" s="442"/>
      <c r="AG100" s="441">
        <f>IF(SUM(AG86:AG99)=0,"",(SUM(AG86:AG99)))</f>
        <v>38</v>
      </c>
    </row>
    <row r="101" spans="1:33" s="437" customFormat="1" ht="15.75" customHeight="1" thickTop="1">
      <c r="A101" s="1053" t="s">
        <v>49</v>
      </c>
      <c r="B101" s="1054"/>
      <c r="C101" s="1054"/>
      <c r="D101" s="1054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41"/>
      <c r="AC101" s="1042"/>
      <c r="AD101" s="1042"/>
      <c r="AE101" s="1042"/>
      <c r="AF101" s="1042"/>
      <c r="AG101" s="1043"/>
    </row>
    <row r="102" spans="1:33" s="437" customFormat="1" ht="15.75" customHeight="1">
      <c r="A102" s="967" t="s">
        <v>534</v>
      </c>
      <c r="B102" s="968"/>
      <c r="C102" s="968"/>
      <c r="D102" s="968"/>
      <c r="E102" s="968"/>
      <c r="F102" s="968"/>
      <c r="G102" s="968"/>
      <c r="H102" s="968"/>
      <c r="I102" s="968"/>
      <c r="J102" s="968"/>
      <c r="K102" s="968"/>
      <c r="L102" s="968"/>
      <c r="M102" s="968"/>
      <c r="N102" s="968"/>
      <c r="O102" s="968"/>
      <c r="P102" s="968"/>
      <c r="Q102" s="968"/>
      <c r="R102" s="968"/>
      <c r="S102" s="968"/>
      <c r="T102" s="968"/>
      <c r="U102" s="968"/>
      <c r="V102" s="968"/>
      <c r="W102" s="968"/>
      <c r="X102" s="968"/>
      <c r="Y102" s="968"/>
      <c r="Z102" s="968"/>
      <c r="AA102" s="969"/>
      <c r="AB102" s="1044"/>
      <c r="AC102" s="1045"/>
      <c r="AD102" s="1045"/>
      <c r="AE102" s="1045"/>
      <c r="AF102" s="1045"/>
      <c r="AG102" s="1046"/>
    </row>
    <row r="103" spans="1:33" s="437" customFormat="1" ht="15.75" customHeight="1">
      <c r="A103" s="967" t="s">
        <v>339</v>
      </c>
      <c r="B103" s="968"/>
      <c r="C103" s="968"/>
      <c r="D103" s="968"/>
      <c r="E103" s="968"/>
      <c r="F103" s="968"/>
      <c r="G103" s="968"/>
      <c r="H103" s="968"/>
      <c r="I103" s="968"/>
      <c r="J103" s="968"/>
      <c r="K103" s="968"/>
      <c r="L103" s="968"/>
      <c r="M103" s="968"/>
      <c r="N103" s="968"/>
      <c r="O103" s="968"/>
      <c r="P103" s="968"/>
      <c r="Q103" s="968"/>
      <c r="R103" s="968"/>
      <c r="S103" s="968"/>
      <c r="T103" s="968"/>
      <c r="U103" s="968"/>
      <c r="V103" s="968"/>
      <c r="W103" s="968"/>
      <c r="X103" s="968"/>
      <c r="Y103" s="968"/>
      <c r="Z103" s="968"/>
      <c r="AA103" s="969"/>
      <c r="AB103" s="1044"/>
      <c r="AC103" s="1045"/>
      <c r="AD103" s="1045"/>
      <c r="AE103" s="1045"/>
      <c r="AF103" s="1045"/>
      <c r="AG103" s="1046"/>
    </row>
    <row r="104" spans="1:33" s="437" customFormat="1" ht="15.75" customHeight="1">
      <c r="A104" s="1063"/>
      <c r="B104" s="1064"/>
      <c r="C104" s="1064"/>
      <c r="D104" s="1064"/>
      <c r="E104" s="1064"/>
      <c r="F104" s="1064"/>
      <c r="G104" s="1064"/>
      <c r="H104" s="1064"/>
      <c r="I104" s="1064"/>
      <c r="J104" s="1064"/>
      <c r="K104" s="1064"/>
      <c r="L104" s="1064"/>
      <c r="M104" s="1064"/>
      <c r="N104" s="1064"/>
      <c r="O104" s="1064"/>
      <c r="P104" s="1064"/>
      <c r="Q104" s="1064"/>
      <c r="R104" s="1064"/>
      <c r="S104" s="1064"/>
      <c r="T104" s="1064"/>
      <c r="U104" s="1064"/>
      <c r="V104" s="1064"/>
      <c r="W104" s="1064"/>
      <c r="X104" s="1064"/>
      <c r="Y104" s="1064"/>
      <c r="Z104" s="1064"/>
      <c r="AA104" s="1064"/>
      <c r="AB104" s="1044"/>
      <c r="AC104" s="1045"/>
      <c r="AD104" s="1045"/>
      <c r="AE104" s="1045"/>
      <c r="AF104" s="1045"/>
      <c r="AG104" s="1046"/>
    </row>
    <row r="105" spans="1:33" s="437" customFormat="1" ht="15.75" customHeight="1" thickBot="1">
      <c r="A105" s="1065"/>
      <c r="B105" s="1066"/>
      <c r="C105" s="1066"/>
      <c r="D105" s="1066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6"/>
      <c r="V105" s="1066"/>
      <c r="W105" s="1066"/>
      <c r="X105" s="1066"/>
      <c r="Y105" s="1066"/>
      <c r="Z105" s="1066"/>
      <c r="AA105" s="1066"/>
      <c r="AB105" s="1047"/>
      <c r="AC105" s="1048"/>
      <c r="AD105" s="1048"/>
      <c r="AE105" s="1048"/>
      <c r="AF105" s="1048"/>
      <c r="AG105" s="1049"/>
    </row>
    <row r="106" spans="1:3" s="437" customFormat="1" ht="15.75" customHeight="1" thickTop="1">
      <c r="A106" s="439"/>
      <c r="B106" s="440"/>
      <c r="C106" s="440"/>
    </row>
    <row r="107" spans="1:3" s="437" customFormat="1" ht="15.75" customHeight="1">
      <c r="A107" s="439"/>
      <c r="B107" s="440"/>
      <c r="C107" s="440"/>
    </row>
    <row r="108" spans="1:3" s="437" customFormat="1" ht="15.75" customHeight="1">
      <c r="A108" s="439"/>
      <c r="B108" s="440"/>
      <c r="C108" s="440"/>
    </row>
    <row r="109" spans="1:3" s="437" customFormat="1" ht="15.75" customHeight="1">
      <c r="A109" s="439"/>
      <c r="B109" s="440"/>
      <c r="C109" s="440"/>
    </row>
    <row r="110" spans="1:3" s="437" customFormat="1" ht="15.75" customHeight="1">
      <c r="A110" s="439"/>
      <c r="B110" s="440"/>
      <c r="C110" s="440"/>
    </row>
    <row r="111" spans="1:3" s="437" customFormat="1" ht="15.75" customHeight="1">
      <c r="A111" s="439"/>
      <c r="B111" s="440"/>
      <c r="C111" s="440"/>
    </row>
    <row r="112" spans="1:3" s="437" customFormat="1" ht="15.75" customHeight="1">
      <c r="A112" s="439"/>
      <c r="B112" s="440"/>
      <c r="C112" s="440"/>
    </row>
    <row r="113" spans="1:3" s="437" customFormat="1" ht="15.75" customHeight="1">
      <c r="A113" s="439"/>
      <c r="B113" s="440"/>
      <c r="C113" s="440"/>
    </row>
    <row r="114" spans="1:3" s="437" customFormat="1" ht="15.75" customHeight="1">
      <c r="A114" s="439"/>
      <c r="B114" s="440"/>
      <c r="C114" s="440"/>
    </row>
    <row r="115" spans="1:3" s="437" customFormat="1" ht="15.75" customHeight="1">
      <c r="A115" s="439"/>
      <c r="B115" s="440"/>
      <c r="C115" s="440"/>
    </row>
    <row r="116" spans="1:3" s="437" customFormat="1" ht="15.75" customHeight="1">
      <c r="A116" s="439"/>
      <c r="B116" s="440"/>
      <c r="C116" s="440"/>
    </row>
    <row r="117" spans="1:3" s="437" customFormat="1" ht="15.75" customHeight="1">
      <c r="A117" s="439"/>
      <c r="B117" s="440"/>
      <c r="C117" s="440"/>
    </row>
    <row r="118" spans="1:3" s="437" customFormat="1" ht="15.75" customHeight="1">
      <c r="A118" s="439"/>
      <c r="B118" s="440"/>
      <c r="C118" s="440"/>
    </row>
    <row r="119" spans="1:3" s="437" customFormat="1" ht="15.75" customHeight="1">
      <c r="A119" s="439"/>
      <c r="B119" s="440"/>
      <c r="C119" s="440"/>
    </row>
    <row r="120" spans="1:3" s="437" customFormat="1" ht="15.75" customHeight="1">
      <c r="A120" s="439"/>
      <c r="B120" s="440"/>
      <c r="C120" s="440"/>
    </row>
    <row r="121" spans="1:3" s="437" customFormat="1" ht="15.75" customHeight="1">
      <c r="A121" s="439"/>
      <c r="B121" s="440"/>
      <c r="C121" s="440"/>
    </row>
    <row r="122" spans="1:3" s="437" customFormat="1" ht="15.75" customHeight="1">
      <c r="A122" s="439"/>
      <c r="B122" s="440"/>
      <c r="C122" s="440"/>
    </row>
    <row r="123" spans="1:3" s="437" customFormat="1" ht="15.75" customHeight="1">
      <c r="A123" s="439"/>
      <c r="B123" s="440"/>
      <c r="C123" s="440"/>
    </row>
    <row r="124" spans="1:3" s="437" customFormat="1" ht="15.75" customHeight="1">
      <c r="A124" s="439"/>
      <c r="B124" s="440"/>
      <c r="C124" s="440"/>
    </row>
    <row r="125" spans="1:3" s="437" customFormat="1" ht="15.75" customHeight="1">
      <c r="A125" s="439"/>
      <c r="B125" s="440"/>
      <c r="C125" s="440"/>
    </row>
    <row r="126" spans="1:3" s="437" customFormat="1" ht="15.75" customHeight="1">
      <c r="A126" s="439"/>
      <c r="B126" s="440"/>
      <c r="C126" s="440"/>
    </row>
    <row r="127" spans="1:3" s="437" customFormat="1" ht="15.75" customHeight="1">
      <c r="A127" s="439"/>
      <c r="B127" s="440"/>
      <c r="C127" s="440"/>
    </row>
    <row r="128" spans="1:3" s="437" customFormat="1" ht="15.75" customHeight="1">
      <c r="A128" s="439"/>
      <c r="B128" s="440"/>
      <c r="C128" s="440"/>
    </row>
    <row r="129" spans="1:3" s="437" customFormat="1" ht="15.75" customHeight="1">
      <c r="A129" s="439"/>
      <c r="B129" s="440"/>
      <c r="C129" s="440"/>
    </row>
    <row r="130" spans="1:3" s="437" customFormat="1" ht="15.75" customHeight="1">
      <c r="A130" s="439"/>
      <c r="B130" s="440"/>
      <c r="C130" s="440"/>
    </row>
    <row r="131" spans="1:3" s="437" customFormat="1" ht="15.75" customHeight="1">
      <c r="A131" s="439"/>
      <c r="B131" s="440"/>
      <c r="C131" s="440"/>
    </row>
    <row r="132" spans="1:3" s="437" customFormat="1" ht="15.75" customHeight="1">
      <c r="A132" s="439"/>
      <c r="B132" s="440"/>
      <c r="C132" s="440"/>
    </row>
    <row r="133" spans="1:3" s="437" customFormat="1" ht="15.75" customHeight="1">
      <c r="A133" s="439"/>
      <c r="B133" s="440"/>
      <c r="C133" s="440"/>
    </row>
    <row r="134" spans="1:3" s="437" customFormat="1" ht="15.75" customHeight="1">
      <c r="A134" s="439"/>
      <c r="B134" s="440"/>
      <c r="C134" s="440"/>
    </row>
    <row r="135" spans="1:3" s="437" customFormat="1" ht="15.75" customHeight="1">
      <c r="A135" s="439"/>
      <c r="B135" s="440"/>
      <c r="C135" s="440"/>
    </row>
    <row r="136" spans="1:3" s="437" customFormat="1" ht="15.75" customHeight="1">
      <c r="A136" s="439"/>
      <c r="B136" s="440"/>
      <c r="C136" s="440"/>
    </row>
    <row r="137" spans="1:3" s="437" customFormat="1" ht="15.75" customHeight="1">
      <c r="A137" s="439"/>
      <c r="B137" s="440"/>
      <c r="C137" s="440"/>
    </row>
    <row r="138" spans="1:3" s="437" customFormat="1" ht="15.75" customHeight="1">
      <c r="A138" s="439"/>
      <c r="B138" s="440"/>
      <c r="C138" s="440"/>
    </row>
    <row r="139" spans="1:3" s="437" customFormat="1" ht="15.75" customHeight="1">
      <c r="A139" s="439"/>
      <c r="B139" s="440"/>
      <c r="C139" s="440"/>
    </row>
    <row r="140" spans="1:3" s="437" customFormat="1" ht="15.75" customHeight="1">
      <c r="A140" s="439"/>
      <c r="B140" s="440"/>
      <c r="C140" s="440"/>
    </row>
    <row r="141" spans="1:3" s="437" customFormat="1" ht="15.75" customHeight="1">
      <c r="A141" s="439"/>
      <c r="B141" s="440"/>
      <c r="C141" s="440"/>
    </row>
    <row r="142" spans="1:3" s="437" customFormat="1" ht="15.75" customHeight="1">
      <c r="A142" s="439"/>
      <c r="B142" s="440"/>
      <c r="C142" s="440"/>
    </row>
    <row r="143" spans="1:3" s="437" customFormat="1" ht="15.75" customHeight="1">
      <c r="A143" s="439"/>
      <c r="B143" s="440"/>
      <c r="C143" s="440"/>
    </row>
    <row r="144" spans="1:3" s="437" customFormat="1" ht="15.75" customHeight="1">
      <c r="A144" s="439"/>
      <c r="B144" s="440"/>
      <c r="C144" s="440"/>
    </row>
    <row r="145" spans="1:3" s="437" customFormat="1" ht="15.75" customHeight="1">
      <c r="A145" s="439"/>
      <c r="B145" s="440"/>
      <c r="C145" s="440"/>
    </row>
    <row r="146" spans="1:3" s="437" customFormat="1" ht="15.75" customHeight="1">
      <c r="A146" s="439"/>
      <c r="B146" s="440"/>
      <c r="C146" s="440"/>
    </row>
    <row r="147" spans="1:3" s="437" customFormat="1" ht="15.75" customHeight="1">
      <c r="A147" s="439"/>
      <c r="B147" s="440"/>
      <c r="C147" s="440"/>
    </row>
    <row r="148" spans="1:3" s="437" customFormat="1" ht="15.75" customHeight="1">
      <c r="A148" s="439"/>
      <c r="B148" s="440"/>
      <c r="C148" s="440"/>
    </row>
    <row r="149" spans="1:3" s="437" customFormat="1" ht="15.75" customHeight="1">
      <c r="A149" s="439"/>
      <c r="B149" s="440"/>
      <c r="C149" s="440"/>
    </row>
    <row r="150" spans="1:3" s="437" customFormat="1" ht="15.75" customHeight="1">
      <c r="A150" s="439"/>
      <c r="B150" s="440"/>
      <c r="C150" s="440"/>
    </row>
    <row r="151" spans="1:3" s="437" customFormat="1" ht="15.75" customHeight="1">
      <c r="A151" s="439"/>
      <c r="B151" s="440"/>
      <c r="C151" s="440"/>
    </row>
    <row r="152" spans="1:3" s="437" customFormat="1" ht="15.75" customHeight="1">
      <c r="A152" s="439"/>
      <c r="B152" s="440"/>
      <c r="C152" s="440"/>
    </row>
    <row r="153" spans="1:3" s="437" customFormat="1" ht="15.75" customHeight="1">
      <c r="A153" s="439"/>
      <c r="B153" s="440"/>
      <c r="C153" s="440"/>
    </row>
    <row r="154" spans="1:3" s="437" customFormat="1" ht="15.75" customHeight="1">
      <c r="A154" s="439"/>
      <c r="B154" s="440"/>
      <c r="C154" s="440"/>
    </row>
    <row r="155" spans="1:3" s="437" customFormat="1" ht="15.75" customHeight="1">
      <c r="A155" s="439"/>
      <c r="B155" s="440"/>
      <c r="C155" s="440"/>
    </row>
    <row r="156" spans="1:3" s="437" customFormat="1" ht="15.75" customHeight="1">
      <c r="A156" s="439"/>
      <c r="B156" s="440"/>
      <c r="C156" s="440"/>
    </row>
    <row r="157" spans="1:3" s="437" customFormat="1" ht="15.75" customHeight="1">
      <c r="A157" s="439"/>
      <c r="B157" s="440"/>
      <c r="C157" s="440"/>
    </row>
    <row r="158" spans="1:3" s="437" customFormat="1" ht="15.75" customHeight="1">
      <c r="A158" s="439"/>
      <c r="B158" s="440"/>
      <c r="C158" s="440"/>
    </row>
    <row r="159" spans="1:3" s="437" customFormat="1" ht="15.75" customHeight="1">
      <c r="A159" s="439"/>
      <c r="B159" s="440"/>
      <c r="C159" s="440"/>
    </row>
    <row r="160" spans="1:3" s="437" customFormat="1" ht="15.75" customHeight="1">
      <c r="A160" s="439"/>
      <c r="B160" s="440"/>
      <c r="C160" s="440"/>
    </row>
    <row r="161" spans="1:3" s="437" customFormat="1" ht="15.75" customHeight="1">
      <c r="A161" s="439"/>
      <c r="B161" s="440"/>
      <c r="C161" s="440"/>
    </row>
    <row r="162" spans="1:3" s="437" customFormat="1" ht="15.75" customHeight="1">
      <c r="A162" s="439"/>
      <c r="B162" s="440"/>
      <c r="C162" s="440"/>
    </row>
    <row r="163" spans="1:3" s="437" customFormat="1" ht="15.75" customHeight="1">
      <c r="A163" s="439"/>
      <c r="B163" s="440"/>
      <c r="C163" s="440"/>
    </row>
    <row r="164" spans="1:3" s="437" customFormat="1" ht="15.75" customHeight="1">
      <c r="A164" s="439"/>
      <c r="B164" s="440"/>
      <c r="C164" s="440"/>
    </row>
    <row r="165" spans="1:3" s="437" customFormat="1" ht="15.75" customHeight="1">
      <c r="A165" s="439"/>
      <c r="B165" s="440"/>
      <c r="C165" s="440"/>
    </row>
    <row r="166" spans="1:3" s="437" customFormat="1" ht="15.75" customHeight="1">
      <c r="A166" s="439"/>
      <c r="B166" s="440"/>
      <c r="C166" s="440"/>
    </row>
    <row r="167" spans="1:3" s="437" customFormat="1" ht="15.75" customHeight="1">
      <c r="A167" s="439"/>
      <c r="B167" s="440"/>
      <c r="C167" s="440"/>
    </row>
    <row r="168" spans="1:3" s="437" customFormat="1" ht="15.75" customHeight="1">
      <c r="A168" s="439"/>
      <c r="B168" s="440"/>
      <c r="C168" s="440"/>
    </row>
    <row r="169" spans="1:3" s="437" customFormat="1" ht="15.75" customHeight="1">
      <c r="A169" s="439"/>
      <c r="B169" s="438"/>
      <c r="C169" s="438"/>
    </row>
    <row r="170" spans="1:3" s="437" customFormat="1" ht="15.75" customHeight="1">
      <c r="A170" s="439"/>
      <c r="B170" s="438"/>
      <c r="C170" s="438"/>
    </row>
    <row r="171" spans="1:3" s="437" customFormat="1" ht="15.75" customHeight="1">
      <c r="A171" s="439"/>
      <c r="B171" s="438"/>
      <c r="C171" s="438"/>
    </row>
    <row r="172" spans="1:3" s="437" customFormat="1" ht="15.75" customHeight="1">
      <c r="A172" s="439"/>
      <c r="B172" s="438"/>
      <c r="C172" s="438"/>
    </row>
    <row r="173" spans="1:3" s="437" customFormat="1" ht="15.75" customHeight="1">
      <c r="A173" s="439"/>
      <c r="B173" s="438"/>
      <c r="C173" s="438"/>
    </row>
    <row r="174" spans="1:3" s="437" customFormat="1" ht="15.75" customHeight="1">
      <c r="A174" s="439"/>
      <c r="B174" s="438"/>
      <c r="C174" s="438"/>
    </row>
    <row r="175" spans="1:3" s="437" customFormat="1" ht="15.75" customHeight="1">
      <c r="A175" s="439"/>
      <c r="B175" s="438"/>
      <c r="C175" s="438"/>
    </row>
    <row r="176" spans="1:3" s="437" customFormat="1" ht="15.75" customHeight="1">
      <c r="A176" s="439"/>
      <c r="B176" s="438"/>
      <c r="C176" s="438"/>
    </row>
    <row r="177" spans="1:3" s="437" customFormat="1" ht="15.75" customHeight="1">
      <c r="A177" s="439"/>
      <c r="B177" s="438"/>
      <c r="C177" s="438"/>
    </row>
    <row r="178" spans="1:3" ht="15.75" customHeight="1">
      <c r="A178" s="436"/>
      <c r="B178" s="435"/>
      <c r="C178" s="435"/>
    </row>
    <row r="179" spans="1:3" ht="15.75" customHeight="1">
      <c r="A179" s="436"/>
      <c r="B179" s="435"/>
      <c r="C179" s="435"/>
    </row>
    <row r="180" spans="1:3" ht="15.75" customHeight="1">
      <c r="A180" s="436"/>
      <c r="B180" s="435"/>
      <c r="C180" s="435"/>
    </row>
    <row r="181" spans="1:3" ht="15.75" customHeight="1">
      <c r="A181" s="436"/>
      <c r="B181" s="435"/>
      <c r="C181" s="435"/>
    </row>
    <row r="182" spans="1:3" ht="15.75" customHeight="1">
      <c r="A182" s="436"/>
      <c r="B182" s="435"/>
      <c r="C182" s="435"/>
    </row>
    <row r="183" spans="1:3" ht="15.75" customHeight="1">
      <c r="A183" s="436"/>
      <c r="B183" s="435"/>
      <c r="C183" s="435"/>
    </row>
    <row r="184" spans="1:3" ht="15.75" customHeight="1">
      <c r="A184" s="436"/>
      <c r="B184" s="435"/>
      <c r="C184" s="435"/>
    </row>
    <row r="185" spans="1:3" ht="15.75" customHeight="1">
      <c r="A185" s="436"/>
      <c r="B185" s="435"/>
      <c r="C185" s="435"/>
    </row>
    <row r="186" spans="1:3" ht="15.75" customHeight="1">
      <c r="A186" s="436"/>
      <c r="B186" s="435"/>
      <c r="C186" s="435"/>
    </row>
    <row r="187" spans="1:3" ht="15.75" customHeight="1">
      <c r="A187" s="436"/>
      <c r="B187" s="435"/>
      <c r="C187" s="435"/>
    </row>
    <row r="188" spans="1:3" ht="15.75" customHeight="1">
      <c r="A188" s="436"/>
      <c r="B188" s="435"/>
      <c r="C188" s="435"/>
    </row>
    <row r="189" spans="1:3" ht="15.75" customHeight="1">
      <c r="A189" s="436"/>
      <c r="B189" s="435"/>
      <c r="C189" s="435"/>
    </row>
    <row r="190" spans="1:3" ht="15.75" customHeight="1">
      <c r="A190" s="436"/>
      <c r="B190" s="435"/>
      <c r="C190" s="435"/>
    </row>
    <row r="191" spans="1:3" ht="15.75" customHeight="1">
      <c r="A191" s="436"/>
      <c r="B191" s="435"/>
      <c r="C191" s="435"/>
    </row>
    <row r="192" spans="1:3" ht="15.75" customHeight="1">
      <c r="A192" s="436"/>
      <c r="B192" s="435"/>
      <c r="C192" s="435"/>
    </row>
    <row r="193" spans="1:3" ht="15.75" customHeight="1">
      <c r="A193" s="436"/>
      <c r="B193" s="435"/>
      <c r="C193" s="435"/>
    </row>
    <row r="194" spans="1:3" ht="15.75" customHeight="1">
      <c r="A194" s="436"/>
      <c r="B194" s="435"/>
      <c r="C194" s="435"/>
    </row>
    <row r="195" spans="1:3" ht="15.75" customHeight="1">
      <c r="A195" s="436"/>
      <c r="B195" s="435"/>
      <c r="C195" s="435"/>
    </row>
    <row r="196" spans="1:3" ht="15.75" customHeight="1">
      <c r="A196" s="436"/>
      <c r="B196" s="435"/>
      <c r="C196" s="435"/>
    </row>
    <row r="197" spans="1:3" ht="15.75" customHeight="1">
      <c r="A197" s="436"/>
      <c r="B197" s="435"/>
      <c r="C197" s="435"/>
    </row>
    <row r="198" spans="1:3" ht="15.75" customHeight="1">
      <c r="A198" s="436"/>
      <c r="B198" s="435"/>
      <c r="C198" s="435"/>
    </row>
    <row r="199" spans="1:3" ht="15.75" customHeight="1">
      <c r="A199" s="436"/>
      <c r="B199" s="435"/>
      <c r="C199" s="435"/>
    </row>
    <row r="200" spans="1:3" ht="15.75" customHeight="1">
      <c r="A200" s="436"/>
      <c r="B200" s="435"/>
      <c r="C200" s="435"/>
    </row>
    <row r="201" spans="1:3" ht="15.75" customHeight="1">
      <c r="A201" s="436"/>
      <c r="B201" s="435"/>
      <c r="C201" s="435"/>
    </row>
    <row r="202" spans="1:3" ht="15.75" customHeight="1">
      <c r="A202" s="436"/>
      <c r="B202" s="435"/>
      <c r="C202" s="435"/>
    </row>
    <row r="203" spans="1:3" ht="15.75" customHeight="1">
      <c r="A203" s="436"/>
      <c r="B203" s="435"/>
      <c r="C203" s="435"/>
    </row>
    <row r="204" spans="1:3" ht="15.75" customHeight="1">
      <c r="A204" s="436"/>
      <c r="B204" s="435"/>
      <c r="C204" s="435"/>
    </row>
    <row r="205" spans="1:3" ht="15.75" customHeight="1">
      <c r="A205" s="436"/>
      <c r="B205" s="435"/>
      <c r="C205" s="435"/>
    </row>
    <row r="206" spans="1:3" ht="15.75" customHeight="1">
      <c r="A206" s="436"/>
      <c r="B206" s="435"/>
      <c r="C206" s="435"/>
    </row>
    <row r="207" spans="1:3" ht="15.75" customHeight="1">
      <c r="A207" s="436"/>
      <c r="B207" s="435"/>
      <c r="C207" s="435"/>
    </row>
    <row r="208" spans="1:3" ht="15.75" customHeight="1">
      <c r="A208" s="436"/>
      <c r="B208" s="435"/>
      <c r="C208" s="435"/>
    </row>
    <row r="209" spans="1:3" ht="15.75" customHeight="1">
      <c r="A209" s="436"/>
      <c r="B209" s="435"/>
      <c r="C209" s="435"/>
    </row>
    <row r="210" spans="1:3" ht="15.75" customHeight="1">
      <c r="A210" s="436"/>
      <c r="B210" s="435"/>
      <c r="C210" s="435"/>
    </row>
    <row r="211" spans="1:3" ht="15.75" customHeight="1">
      <c r="A211" s="436"/>
      <c r="B211" s="435"/>
      <c r="C211" s="435"/>
    </row>
    <row r="212" spans="1:3" ht="15.75">
      <c r="A212" s="436"/>
      <c r="B212" s="435"/>
      <c r="C212" s="435"/>
    </row>
    <row r="213" spans="1:3" ht="15.75">
      <c r="A213" s="436"/>
      <c r="B213" s="435"/>
      <c r="C213" s="435"/>
    </row>
    <row r="214" spans="1:3" ht="15.75">
      <c r="A214" s="436"/>
      <c r="B214" s="435"/>
      <c r="C214" s="435"/>
    </row>
    <row r="215" spans="1:3" ht="15.75">
      <c r="A215" s="436"/>
      <c r="B215" s="435"/>
      <c r="C215" s="435"/>
    </row>
    <row r="216" spans="1:3" ht="15.75">
      <c r="A216" s="436"/>
      <c r="B216" s="435"/>
      <c r="C216" s="435"/>
    </row>
    <row r="217" spans="1:3" ht="15.75">
      <c r="A217" s="436"/>
      <c r="B217" s="435"/>
      <c r="C217" s="435"/>
    </row>
    <row r="218" spans="1:3" ht="15.75">
      <c r="A218" s="436"/>
      <c r="B218" s="435"/>
      <c r="C218" s="435"/>
    </row>
    <row r="219" spans="1:3" ht="15.75">
      <c r="A219" s="436"/>
      <c r="B219" s="435"/>
      <c r="C219" s="435"/>
    </row>
    <row r="220" spans="1:3" ht="15.75">
      <c r="A220" s="436"/>
      <c r="B220" s="435"/>
      <c r="C220" s="435"/>
    </row>
    <row r="221" spans="1:3" ht="15.75">
      <c r="A221" s="436"/>
      <c r="B221" s="435"/>
      <c r="C221" s="435"/>
    </row>
    <row r="222" spans="1:3" ht="15.75">
      <c r="A222" s="436"/>
      <c r="B222" s="435"/>
      <c r="C222" s="435"/>
    </row>
    <row r="223" spans="1:3" ht="15.75">
      <c r="A223" s="436"/>
      <c r="B223" s="435"/>
      <c r="C223" s="435"/>
    </row>
    <row r="224" spans="1:3" ht="15.75">
      <c r="A224" s="436"/>
      <c r="B224" s="435"/>
      <c r="C224" s="435"/>
    </row>
    <row r="225" spans="1:3" ht="15.75">
      <c r="A225" s="436"/>
      <c r="B225" s="435"/>
      <c r="C225" s="435"/>
    </row>
    <row r="226" spans="1:3" ht="15.75">
      <c r="A226" s="436"/>
      <c r="B226" s="435"/>
      <c r="C226" s="435"/>
    </row>
    <row r="227" spans="1:3" ht="15.75">
      <c r="A227" s="436"/>
      <c r="B227" s="435"/>
      <c r="C227" s="435"/>
    </row>
    <row r="228" spans="1:3" ht="15.75">
      <c r="A228" s="436"/>
      <c r="B228" s="435"/>
      <c r="C228" s="435"/>
    </row>
    <row r="229" spans="1:3" ht="15.75">
      <c r="A229" s="436"/>
      <c r="B229" s="435"/>
      <c r="C229" s="435"/>
    </row>
    <row r="230" spans="1:3" ht="15.75">
      <c r="A230" s="436"/>
      <c r="B230" s="435"/>
      <c r="C230" s="435"/>
    </row>
    <row r="231" spans="1:3" ht="15.75">
      <c r="A231" s="436"/>
      <c r="B231" s="435"/>
      <c r="C231" s="435"/>
    </row>
    <row r="232" spans="1:3" ht="15.75">
      <c r="A232" s="436"/>
      <c r="B232" s="435"/>
      <c r="C232" s="435"/>
    </row>
    <row r="233" spans="1:3" ht="15.75">
      <c r="A233" s="436"/>
      <c r="B233" s="435"/>
      <c r="C233" s="435"/>
    </row>
    <row r="234" spans="1:3" ht="15.75">
      <c r="A234" s="436"/>
      <c r="B234" s="435"/>
      <c r="C234" s="435"/>
    </row>
    <row r="235" spans="1:3" ht="15.75">
      <c r="A235" s="436"/>
      <c r="B235" s="435"/>
      <c r="C235" s="435"/>
    </row>
    <row r="236" spans="1:3" ht="15.75">
      <c r="A236" s="436"/>
      <c r="B236" s="435"/>
      <c r="C236" s="435"/>
    </row>
    <row r="237" spans="1:3" ht="15.75">
      <c r="A237" s="436"/>
      <c r="B237" s="435"/>
      <c r="C237" s="435"/>
    </row>
    <row r="238" spans="1:3" ht="15.75">
      <c r="A238" s="436"/>
      <c r="B238" s="435"/>
      <c r="C238" s="435"/>
    </row>
    <row r="239" spans="1:3" ht="15.75">
      <c r="A239" s="436"/>
      <c r="B239" s="435"/>
      <c r="C239" s="435"/>
    </row>
    <row r="240" spans="1:3" ht="15.75">
      <c r="A240" s="436"/>
      <c r="B240" s="435"/>
      <c r="C240" s="435"/>
    </row>
    <row r="241" spans="1:3" ht="15.75">
      <c r="A241" s="436"/>
      <c r="B241" s="435"/>
      <c r="C241" s="435"/>
    </row>
    <row r="242" spans="1:3" ht="15.75">
      <c r="A242" s="436"/>
      <c r="B242" s="435"/>
      <c r="C242" s="435"/>
    </row>
    <row r="243" spans="1:3" ht="15.75">
      <c r="A243" s="436"/>
      <c r="B243" s="435"/>
      <c r="C243" s="435"/>
    </row>
    <row r="244" spans="1:3" ht="15.75">
      <c r="A244" s="436"/>
      <c r="B244" s="435"/>
      <c r="C244" s="435"/>
    </row>
    <row r="245" spans="1:3" ht="15.75">
      <c r="A245" s="436"/>
      <c r="B245" s="435"/>
      <c r="C245" s="435"/>
    </row>
    <row r="246" spans="1:3" ht="15.75">
      <c r="A246" s="436"/>
      <c r="B246" s="435"/>
      <c r="C246" s="435"/>
    </row>
    <row r="247" spans="1:3" ht="15.75">
      <c r="A247" s="436"/>
      <c r="B247" s="435"/>
      <c r="C247" s="435"/>
    </row>
    <row r="248" spans="1:3" ht="15.75">
      <c r="A248" s="436"/>
      <c r="B248" s="435"/>
      <c r="C248" s="435"/>
    </row>
    <row r="249" spans="1:3" ht="15.75">
      <c r="A249" s="436"/>
      <c r="B249" s="435"/>
      <c r="C249" s="435"/>
    </row>
    <row r="250" spans="1:3" ht="15.75">
      <c r="A250" s="436"/>
      <c r="B250" s="435"/>
      <c r="C250" s="435"/>
    </row>
    <row r="251" spans="1:3" ht="15.75">
      <c r="A251" s="436"/>
      <c r="B251" s="435"/>
      <c r="C251" s="435"/>
    </row>
    <row r="252" spans="1:3" ht="15.75">
      <c r="A252" s="436"/>
      <c r="B252" s="435"/>
      <c r="C252" s="435"/>
    </row>
    <row r="253" spans="1:3" ht="15.75">
      <c r="A253" s="436"/>
      <c r="B253" s="435"/>
      <c r="C253" s="435"/>
    </row>
    <row r="254" spans="1:3" ht="15.75">
      <c r="A254" s="436"/>
      <c r="B254" s="435"/>
      <c r="C254" s="435"/>
    </row>
    <row r="255" spans="1:3" ht="15.75">
      <c r="A255" s="436"/>
      <c r="B255" s="435"/>
      <c r="C255" s="435"/>
    </row>
    <row r="256" spans="1:3" ht="15.75">
      <c r="A256" s="436"/>
      <c r="B256" s="435"/>
      <c r="C256" s="435"/>
    </row>
    <row r="257" spans="1:3" ht="15.75">
      <c r="A257" s="436"/>
      <c r="B257" s="435"/>
      <c r="C257" s="435"/>
    </row>
    <row r="258" spans="1:3" ht="15.75">
      <c r="A258" s="436"/>
      <c r="B258" s="435"/>
      <c r="C258" s="435"/>
    </row>
    <row r="259" spans="1:3" ht="15.75">
      <c r="A259" s="436"/>
      <c r="B259" s="435"/>
      <c r="C259" s="435"/>
    </row>
    <row r="260" spans="1:3" ht="15.75">
      <c r="A260" s="436"/>
      <c r="B260" s="435"/>
      <c r="C260" s="435"/>
    </row>
    <row r="261" spans="1:3" ht="15.75">
      <c r="A261" s="436"/>
      <c r="B261" s="435"/>
      <c r="C261" s="435"/>
    </row>
    <row r="262" spans="1:3" ht="15.75">
      <c r="A262" s="436"/>
      <c r="B262" s="435"/>
      <c r="C262" s="435"/>
    </row>
    <row r="263" spans="1:3" ht="15.75">
      <c r="A263" s="436"/>
      <c r="B263" s="435"/>
      <c r="C263" s="435"/>
    </row>
    <row r="264" spans="1:3" ht="15.75">
      <c r="A264" s="436"/>
      <c r="B264" s="435"/>
      <c r="C264" s="435"/>
    </row>
    <row r="265" spans="1:3" ht="15.75">
      <c r="A265" s="436"/>
      <c r="B265" s="435"/>
      <c r="C265" s="435"/>
    </row>
    <row r="266" spans="1:3" ht="15.75">
      <c r="A266" s="436"/>
      <c r="B266" s="435"/>
      <c r="C266" s="435"/>
    </row>
    <row r="267" spans="1:3" ht="15.75">
      <c r="A267" s="436"/>
      <c r="B267" s="435"/>
      <c r="C267" s="435"/>
    </row>
    <row r="268" spans="1:3" ht="15.75">
      <c r="A268" s="436"/>
      <c r="B268" s="435"/>
      <c r="C268" s="435"/>
    </row>
    <row r="269" spans="1:3" ht="15.75">
      <c r="A269" s="436"/>
      <c r="B269" s="435"/>
      <c r="C269" s="435"/>
    </row>
    <row r="270" spans="1:3" ht="15.75">
      <c r="A270" s="436"/>
      <c r="B270" s="435"/>
      <c r="C270" s="435"/>
    </row>
    <row r="271" spans="1:3" ht="15.75">
      <c r="A271" s="436"/>
      <c r="B271" s="435"/>
      <c r="C271" s="435"/>
    </row>
    <row r="272" spans="1:3" ht="15.75">
      <c r="A272" s="436"/>
      <c r="B272" s="435"/>
      <c r="C272" s="435"/>
    </row>
    <row r="273" spans="1:3" ht="15.75">
      <c r="A273" s="436"/>
      <c r="B273" s="435"/>
      <c r="C273" s="435"/>
    </row>
    <row r="274" spans="1:3" ht="15.75">
      <c r="A274" s="436"/>
      <c r="B274" s="435"/>
      <c r="C274" s="435"/>
    </row>
  </sheetData>
  <sheetProtection selectLockedCells="1"/>
  <protectedRanges>
    <protectedRange sqref="C72:C73" name="Tartom?ny1_1_1_2_2_2_1"/>
  </protectedRanges>
  <mergeCells count="51">
    <mergeCell ref="A6:A9"/>
    <mergeCell ref="N8:N9"/>
    <mergeCell ref="V8:W8"/>
    <mergeCell ref="X8:Y8"/>
    <mergeCell ref="B6:B9"/>
    <mergeCell ref="C6:C9"/>
    <mergeCell ref="F8:G8"/>
    <mergeCell ref="V7:AA7"/>
    <mergeCell ref="AD8:AE8"/>
    <mergeCell ref="I8:I9"/>
    <mergeCell ref="J7:O7"/>
    <mergeCell ref="D34:AG34"/>
    <mergeCell ref="D7:I7"/>
    <mergeCell ref="A103:AA103"/>
    <mergeCell ref="A3:AG3"/>
    <mergeCell ref="A4:AG4"/>
    <mergeCell ref="AA8:AA9"/>
    <mergeCell ref="D6:AA6"/>
    <mergeCell ref="J8:K8"/>
    <mergeCell ref="L8:M8"/>
    <mergeCell ref="T8:T9"/>
    <mergeCell ref="D69:AG69"/>
    <mergeCell ref="AB7:AG7"/>
    <mergeCell ref="A102:AA102"/>
    <mergeCell ref="A85:AA85"/>
    <mergeCell ref="A82:AG82"/>
    <mergeCell ref="A84:AG84"/>
    <mergeCell ref="P8:Q8"/>
    <mergeCell ref="H8:H9"/>
    <mergeCell ref="D56:AG56"/>
    <mergeCell ref="D11:AG12"/>
    <mergeCell ref="Z8:Z9"/>
    <mergeCell ref="D8:E8"/>
    <mergeCell ref="A104:AA104"/>
    <mergeCell ref="A105:AA105"/>
    <mergeCell ref="AB8:AC8"/>
    <mergeCell ref="AB83:AG83"/>
    <mergeCell ref="AF8:AF9"/>
    <mergeCell ref="D20:AG20"/>
    <mergeCell ref="O8:O9"/>
    <mergeCell ref="R8:S8"/>
    <mergeCell ref="P7:U7"/>
    <mergeCell ref="AB101:AG105"/>
    <mergeCell ref="A1:AG1"/>
    <mergeCell ref="A2:AG2"/>
    <mergeCell ref="A101:AA101"/>
    <mergeCell ref="AG8:AG9"/>
    <mergeCell ref="AB6:AG6"/>
    <mergeCell ref="U8:U9"/>
    <mergeCell ref="D75:AG75"/>
    <mergeCell ref="A5:AG5"/>
  </mergeCells>
  <printOptions/>
  <pageMargins left="1.44" right="0.75" top="1" bottom="1" header="0.5" footer="0.5"/>
  <pageSetup horizontalDpi="600" verticalDpi="600" orientation="portrait" paperSize="9" scale="35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BB257"/>
  <sheetViews>
    <sheetView zoomScale="75" zoomScaleNormal="75" zoomScaleSheetLayoutView="75" zoomScalePageLayoutView="0" workbookViewId="0" topLeftCell="A1">
      <pane ySplit="9" topLeftCell="A83" activePane="bottomLeft" state="frozen"/>
      <selection pane="topLeft" activeCell="A1" sqref="A1"/>
      <selection pane="bottomLeft" activeCell="A6" sqref="A6:AG88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3" width="5.66015625" style="1" customWidth="1"/>
    <col min="14" max="14" width="8" style="1" customWidth="1"/>
    <col min="15" max="15" width="10.1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19" width="5.66015625" style="1" customWidth="1"/>
    <col min="20" max="20" width="4" style="1" customWidth="1"/>
    <col min="21" max="21" width="8.332031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7.332031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885" t="s">
        <v>0</v>
      </c>
      <c r="B1" s="885"/>
      <c r="C1" s="885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886" t="s">
        <v>162</v>
      </c>
      <c r="B2" s="886"/>
      <c r="C2" s="886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12" t="s">
        <v>473</v>
      </c>
      <c r="B3" s="101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14" t="s">
        <v>1</v>
      </c>
      <c r="B4" s="1014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893" t="s">
        <v>2</v>
      </c>
      <c r="B5" s="893"/>
      <c r="C5" s="893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26" t="s">
        <v>3</v>
      </c>
      <c r="B6" s="1034" t="s">
        <v>4</v>
      </c>
      <c r="C6" s="1020"/>
      <c r="D6" s="1017" t="s">
        <v>6</v>
      </c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9"/>
      <c r="AB6" s="999" t="s">
        <v>69</v>
      </c>
      <c r="AC6" s="999"/>
      <c r="AD6" s="999"/>
      <c r="AE6" s="999"/>
      <c r="AF6" s="999"/>
      <c r="AG6" s="1000"/>
    </row>
    <row r="7" spans="1:33" ht="15.75" customHeight="1">
      <c r="A7" s="1027"/>
      <c r="B7" s="1035"/>
      <c r="C7" s="1021"/>
      <c r="D7" s="1008" t="s">
        <v>11</v>
      </c>
      <c r="E7" s="1002"/>
      <c r="F7" s="1002"/>
      <c r="G7" s="1002"/>
      <c r="H7" s="1002"/>
      <c r="I7" s="1009"/>
      <c r="J7" s="1008" t="s">
        <v>50</v>
      </c>
      <c r="K7" s="1002"/>
      <c r="L7" s="1002"/>
      <c r="M7" s="1002"/>
      <c r="N7" s="1002"/>
      <c r="O7" s="1009"/>
      <c r="P7" s="1008" t="s">
        <v>51</v>
      </c>
      <c r="Q7" s="1002"/>
      <c r="R7" s="1002"/>
      <c r="S7" s="1002"/>
      <c r="T7" s="1002"/>
      <c r="U7" s="1009"/>
      <c r="V7" s="1008" t="s">
        <v>52</v>
      </c>
      <c r="W7" s="1002"/>
      <c r="X7" s="1002"/>
      <c r="Y7" s="1002"/>
      <c r="Z7" s="1002"/>
      <c r="AA7" s="1009"/>
      <c r="AB7" s="1001" t="s">
        <v>53</v>
      </c>
      <c r="AC7" s="1002"/>
      <c r="AD7" s="1002"/>
      <c r="AE7" s="1002"/>
      <c r="AF7" s="1002"/>
      <c r="AG7" s="1003"/>
    </row>
    <row r="8" spans="1:33" ht="15.75" customHeight="1" thickBot="1">
      <c r="A8" s="1027"/>
      <c r="B8" s="1035"/>
      <c r="C8" s="1021"/>
      <c r="D8" s="1005" t="s">
        <v>12</v>
      </c>
      <c r="E8" s="1005"/>
      <c r="F8" s="1006" t="s">
        <v>13</v>
      </c>
      <c r="G8" s="1006"/>
      <c r="H8" s="1010" t="s">
        <v>14</v>
      </c>
      <c r="I8" s="1011" t="s">
        <v>75</v>
      </c>
      <c r="J8" s="1005" t="s">
        <v>12</v>
      </c>
      <c r="K8" s="1005"/>
      <c r="L8" s="1006" t="s">
        <v>13</v>
      </c>
      <c r="M8" s="1006"/>
      <c r="N8" s="1010" t="s">
        <v>14</v>
      </c>
      <c r="O8" s="1011" t="s">
        <v>75</v>
      </c>
      <c r="P8" s="1005" t="s">
        <v>12</v>
      </c>
      <c r="Q8" s="1005"/>
      <c r="R8" s="1006" t="s">
        <v>13</v>
      </c>
      <c r="S8" s="1006"/>
      <c r="T8" s="1010" t="s">
        <v>14</v>
      </c>
      <c r="U8" s="1011" t="s">
        <v>75</v>
      </c>
      <c r="V8" s="1005" t="s">
        <v>12</v>
      </c>
      <c r="W8" s="1005"/>
      <c r="X8" s="1006" t="s">
        <v>13</v>
      </c>
      <c r="Y8" s="1006"/>
      <c r="Z8" s="1010" t="s">
        <v>14</v>
      </c>
      <c r="AA8" s="1016" t="s">
        <v>75</v>
      </c>
      <c r="AB8" s="1004" t="s">
        <v>12</v>
      </c>
      <c r="AC8" s="1005"/>
      <c r="AD8" s="1006" t="s">
        <v>13</v>
      </c>
      <c r="AE8" s="1006"/>
      <c r="AF8" s="1010" t="s">
        <v>14</v>
      </c>
      <c r="AG8" s="998" t="s">
        <v>72</v>
      </c>
    </row>
    <row r="9" spans="1:33" ht="79.5" customHeight="1" thickBot="1">
      <c r="A9" s="1028"/>
      <c r="B9" s="1036"/>
      <c r="C9" s="1022"/>
      <c r="D9" s="3" t="s">
        <v>70</v>
      </c>
      <c r="E9" s="2" t="s">
        <v>71</v>
      </c>
      <c r="F9" s="4" t="s">
        <v>70</v>
      </c>
      <c r="G9" s="2" t="s">
        <v>71</v>
      </c>
      <c r="H9" s="1010"/>
      <c r="I9" s="1011"/>
      <c r="J9" s="3" t="s">
        <v>70</v>
      </c>
      <c r="K9" s="2" t="s">
        <v>71</v>
      </c>
      <c r="L9" s="4" t="s">
        <v>70</v>
      </c>
      <c r="M9" s="2" t="s">
        <v>71</v>
      </c>
      <c r="N9" s="1010"/>
      <c r="O9" s="1011"/>
      <c r="P9" s="3" t="s">
        <v>70</v>
      </c>
      <c r="Q9" s="2" t="s">
        <v>71</v>
      </c>
      <c r="R9" s="4" t="s">
        <v>70</v>
      </c>
      <c r="S9" s="2" t="s">
        <v>71</v>
      </c>
      <c r="T9" s="1010"/>
      <c r="U9" s="1011"/>
      <c r="V9" s="3" t="s">
        <v>70</v>
      </c>
      <c r="W9" s="2" t="s">
        <v>71</v>
      </c>
      <c r="X9" s="4" t="s">
        <v>70</v>
      </c>
      <c r="Y9" s="2" t="s">
        <v>71</v>
      </c>
      <c r="Z9" s="1010"/>
      <c r="AA9" s="1016"/>
      <c r="AB9" s="114" t="s">
        <v>70</v>
      </c>
      <c r="AC9" s="2" t="s">
        <v>71</v>
      </c>
      <c r="AD9" s="4" t="s">
        <v>70</v>
      </c>
      <c r="AE9" s="2" t="s">
        <v>71</v>
      </c>
      <c r="AF9" s="1010"/>
      <c r="AG9" s="998"/>
    </row>
    <row r="10" spans="1:33" ht="21.75" customHeight="1" thickBot="1">
      <c r="A10" s="351"/>
      <c r="B10" s="390"/>
      <c r="C10" s="126" t="s">
        <v>66</v>
      </c>
      <c r="D10" s="141"/>
      <c r="E10" s="142"/>
      <c r="F10" s="142"/>
      <c r="G10" s="142"/>
      <c r="H10" s="142"/>
      <c r="I10" s="14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4"/>
      <c r="AC10" s="142"/>
      <c r="AD10" s="142"/>
      <c r="AE10" s="142"/>
      <c r="AF10" s="142"/>
      <c r="AG10" s="145"/>
    </row>
    <row r="11" spans="1:33" ht="15.75" customHeight="1">
      <c r="A11" s="352" t="s">
        <v>54</v>
      </c>
      <c r="B11" s="360"/>
      <c r="C11" s="61" t="s">
        <v>55</v>
      </c>
      <c r="D11" s="961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</row>
    <row r="12" spans="1:33" ht="15.75" customHeight="1">
      <c r="A12" s="352"/>
      <c r="B12" s="360"/>
      <c r="C12" s="336" t="s">
        <v>164</v>
      </c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</row>
    <row r="13" spans="1:33" ht="15.75" customHeight="1">
      <c r="A13" s="613" t="s">
        <v>152</v>
      </c>
      <c r="B13" s="371" t="s">
        <v>26</v>
      </c>
      <c r="C13" s="134" t="s">
        <v>148</v>
      </c>
      <c r="D13" s="9"/>
      <c r="E13" s="127"/>
      <c r="F13" s="10"/>
      <c r="G13" s="127"/>
      <c r="H13" s="10"/>
      <c r="I13" s="11"/>
      <c r="J13" s="432">
        <v>3</v>
      </c>
      <c r="K13" s="317">
        <v>45</v>
      </c>
      <c r="L13" s="94">
        <v>1</v>
      </c>
      <c r="M13" s="317">
        <v>15</v>
      </c>
      <c r="N13" s="94">
        <v>6</v>
      </c>
      <c r="O13" s="25" t="s">
        <v>24</v>
      </c>
      <c r="P13" s="9"/>
      <c r="Q13" s="127"/>
      <c r="R13" s="10"/>
      <c r="S13" s="127"/>
      <c r="T13" s="10"/>
      <c r="U13" s="11" t="s">
        <v>540</v>
      </c>
      <c r="V13" s="9"/>
      <c r="W13" s="127"/>
      <c r="X13" s="10"/>
      <c r="Y13" s="127"/>
      <c r="Z13" s="10"/>
      <c r="AA13" s="62"/>
      <c r="AB13" s="157">
        <f>SUM(D13,J13,P13,V13)</f>
        <v>3</v>
      </c>
      <c r="AC13" s="127">
        <f>SUM(E13,K13,Q13,W13)</f>
        <v>45</v>
      </c>
      <c r="AD13" s="313">
        <f>SUM(F13,L13,R13,X13)</f>
        <v>1</v>
      </c>
      <c r="AE13" s="127">
        <f aca="true" t="shared" si="0" ref="AE13:AF17">SUM(A13,G13,M13,S13,Y13)</f>
        <v>15</v>
      </c>
      <c r="AF13" s="313">
        <f>SUM(B13,H13,N13,T13,Z13)</f>
        <v>6</v>
      </c>
      <c r="AG13" s="128">
        <f aca="true" t="shared" si="1" ref="AG13:AG19">SUM(AB13,AD13)</f>
        <v>4</v>
      </c>
    </row>
    <row r="14" spans="1:33" ht="15.75" customHeight="1">
      <c r="A14" s="613" t="s">
        <v>153</v>
      </c>
      <c r="B14" s="371" t="s">
        <v>26</v>
      </c>
      <c r="C14" s="134" t="s">
        <v>149</v>
      </c>
      <c r="D14" s="9"/>
      <c r="E14" s="127"/>
      <c r="F14" s="10"/>
      <c r="G14" s="127"/>
      <c r="H14" s="10"/>
      <c r="I14" s="11"/>
      <c r="J14" s="432">
        <v>2</v>
      </c>
      <c r="K14" s="317">
        <v>30</v>
      </c>
      <c r="L14" s="94">
        <v>3</v>
      </c>
      <c r="M14" s="317">
        <v>45</v>
      </c>
      <c r="N14" s="94">
        <v>8</v>
      </c>
      <c r="O14" s="25" t="s">
        <v>24</v>
      </c>
      <c r="P14" s="9"/>
      <c r="Q14" s="127"/>
      <c r="R14" s="10"/>
      <c r="S14" s="127"/>
      <c r="T14" s="10"/>
      <c r="U14" s="11" t="s">
        <v>540</v>
      </c>
      <c r="V14" s="9"/>
      <c r="W14" s="127"/>
      <c r="X14" s="10"/>
      <c r="Y14" s="127"/>
      <c r="Z14" s="10"/>
      <c r="AA14" s="62"/>
      <c r="AB14" s="157">
        <f aca="true" t="shared" si="2" ref="AB14:AD17">SUM(D14,J14,P14,V14)</f>
        <v>2</v>
      </c>
      <c r="AC14" s="127">
        <f t="shared" si="2"/>
        <v>30</v>
      </c>
      <c r="AD14" s="313">
        <f t="shared" si="2"/>
        <v>3</v>
      </c>
      <c r="AE14" s="127">
        <f t="shared" si="0"/>
        <v>45</v>
      </c>
      <c r="AF14" s="313">
        <f t="shared" si="0"/>
        <v>8</v>
      </c>
      <c r="AG14" s="128">
        <f t="shared" si="1"/>
        <v>5</v>
      </c>
    </row>
    <row r="15" spans="1:33" ht="15.75" customHeight="1">
      <c r="A15" s="613" t="s">
        <v>154</v>
      </c>
      <c r="B15" s="371" t="s">
        <v>26</v>
      </c>
      <c r="C15" s="134" t="s">
        <v>150</v>
      </c>
      <c r="D15" s="9"/>
      <c r="E15" s="127"/>
      <c r="F15" s="10"/>
      <c r="G15" s="127"/>
      <c r="H15" s="10"/>
      <c r="I15" s="11"/>
      <c r="J15" s="432">
        <v>3</v>
      </c>
      <c r="K15" s="317">
        <v>45</v>
      </c>
      <c r="L15" s="94"/>
      <c r="M15" s="317">
        <f>IF(L15*15=0,"",L15*15)</f>
      </c>
      <c r="N15" s="94">
        <v>4</v>
      </c>
      <c r="O15" s="25" t="s">
        <v>24</v>
      </c>
      <c r="P15" s="9"/>
      <c r="Q15" s="127"/>
      <c r="R15" s="10"/>
      <c r="S15" s="127"/>
      <c r="T15" s="10"/>
      <c r="U15" s="11" t="s">
        <v>540</v>
      </c>
      <c r="V15" s="9"/>
      <c r="W15" s="127"/>
      <c r="X15" s="10"/>
      <c r="Y15" s="127"/>
      <c r="Z15" s="10"/>
      <c r="AA15" s="62"/>
      <c r="AB15" s="157">
        <f t="shared" si="2"/>
        <v>3</v>
      </c>
      <c r="AC15" s="127">
        <f t="shared" si="2"/>
        <v>45</v>
      </c>
      <c r="AD15" s="313">
        <f t="shared" si="2"/>
        <v>0</v>
      </c>
      <c r="AE15" s="127">
        <f t="shared" si="0"/>
        <v>0</v>
      </c>
      <c r="AF15" s="313">
        <f t="shared" si="0"/>
        <v>4</v>
      </c>
      <c r="AG15" s="128">
        <f t="shared" si="1"/>
        <v>3</v>
      </c>
    </row>
    <row r="16" spans="1:33" ht="15.75" customHeight="1">
      <c r="A16" s="613" t="s">
        <v>155</v>
      </c>
      <c r="B16" s="371" t="s">
        <v>26</v>
      </c>
      <c r="C16" s="134" t="s">
        <v>151</v>
      </c>
      <c r="D16" s="9"/>
      <c r="E16" s="127"/>
      <c r="F16" s="10"/>
      <c r="G16" s="127"/>
      <c r="H16" s="10"/>
      <c r="I16" s="11"/>
      <c r="J16" s="432">
        <v>1</v>
      </c>
      <c r="K16" s="317">
        <v>15</v>
      </c>
      <c r="L16" s="94">
        <v>3</v>
      </c>
      <c r="M16" s="317">
        <v>45</v>
      </c>
      <c r="N16" s="94">
        <v>6</v>
      </c>
      <c r="O16" s="25" t="s">
        <v>24</v>
      </c>
      <c r="P16" s="9"/>
      <c r="Q16" s="127"/>
      <c r="R16" s="10"/>
      <c r="S16" s="127"/>
      <c r="T16" s="10"/>
      <c r="U16" s="11" t="s">
        <v>540</v>
      </c>
      <c r="V16" s="9"/>
      <c r="W16" s="127"/>
      <c r="X16" s="10"/>
      <c r="Y16" s="127"/>
      <c r="Z16" s="10"/>
      <c r="AA16" s="62"/>
      <c r="AB16" s="157">
        <f t="shared" si="2"/>
        <v>1</v>
      </c>
      <c r="AC16" s="127">
        <f t="shared" si="2"/>
        <v>15</v>
      </c>
      <c r="AD16" s="313">
        <f t="shared" si="2"/>
        <v>3</v>
      </c>
      <c r="AE16" s="127">
        <f t="shared" si="0"/>
        <v>45</v>
      </c>
      <c r="AF16" s="313">
        <f t="shared" si="0"/>
        <v>6</v>
      </c>
      <c r="AG16" s="128">
        <f t="shared" si="1"/>
        <v>4</v>
      </c>
    </row>
    <row r="17" spans="1:33" ht="15.75" customHeight="1">
      <c r="A17" s="608" t="s">
        <v>17</v>
      </c>
      <c r="B17" s="642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644">
        <v>1</v>
      </c>
      <c r="K17" s="597">
        <v>15</v>
      </c>
      <c r="L17" s="598">
        <v>1</v>
      </c>
      <c r="M17" s="597">
        <v>15</v>
      </c>
      <c r="N17" s="598">
        <v>3</v>
      </c>
      <c r="O17" s="600"/>
      <c r="P17" s="610"/>
      <c r="Q17" s="603"/>
      <c r="R17" s="610"/>
      <c r="S17" s="610"/>
      <c r="T17" s="610"/>
      <c r="U17" s="633"/>
      <c r="V17" s="645"/>
      <c r="W17" s="603"/>
      <c r="X17" s="610"/>
      <c r="Y17" s="603"/>
      <c r="Z17" s="610"/>
      <c r="AA17" s="605"/>
      <c r="AB17" s="606">
        <f t="shared" si="2"/>
        <v>1</v>
      </c>
      <c r="AC17" s="603">
        <f>SUM(E17,K17,Q17,W17)</f>
        <v>15</v>
      </c>
      <c r="AD17" s="607">
        <f>SUM(F17,L17,R17,X17)</f>
        <v>1</v>
      </c>
      <c r="AE17" s="603">
        <f t="shared" si="0"/>
        <v>15</v>
      </c>
      <c r="AF17" s="607">
        <f>SUM(B17,H17,N17,T17,Z17)</f>
        <v>3</v>
      </c>
      <c r="AG17" s="612">
        <f t="shared" si="1"/>
        <v>2</v>
      </c>
    </row>
    <row r="18" spans="1:33" ht="15.75" customHeight="1" thickBot="1">
      <c r="A18" s="647" t="s">
        <v>468</v>
      </c>
      <c r="B18" s="642" t="s">
        <v>26</v>
      </c>
      <c r="C18" s="648" t="s">
        <v>204</v>
      </c>
      <c r="D18" s="645"/>
      <c r="E18" s="603"/>
      <c r="F18" s="610"/>
      <c r="G18" s="603"/>
      <c r="H18" s="610"/>
      <c r="I18" s="633"/>
      <c r="J18" s="644">
        <v>0</v>
      </c>
      <c r="K18" s="597">
        <v>0</v>
      </c>
      <c r="L18" s="598">
        <v>2</v>
      </c>
      <c r="M18" s="597">
        <v>30</v>
      </c>
      <c r="N18" s="598">
        <v>3</v>
      </c>
      <c r="O18" s="600" t="s">
        <v>20</v>
      </c>
      <c r="P18" s="645"/>
      <c r="Q18" s="603"/>
      <c r="R18" s="610"/>
      <c r="S18" s="603"/>
      <c r="T18" s="610"/>
      <c r="U18" s="633"/>
      <c r="V18" s="645"/>
      <c r="W18" s="603"/>
      <c r="X18" s="610"/>
      <c r="Y18" s="603"/>
      <c r="Z18" s="610"/>
      <c r="AA18" s="605"/>
      <c r="AB18" s="606">
        <f>SUM(D18,J18,P18,V18)</f>
        <v>0</v>
      </c>
      <c r="AC18" s="603">
        <f>SUM(E18,K18,Q18,W18)</f>
        <v>0</v>
      </c>
      <c r="AD18" s="607">
        <f>SUM(F18,L18,R18,X18)</f>
        <v>2</v>
      </c>
      <c r="AE18" s="603">
        <f>SUM(A18,G18,M18,S18,Y18)</f>
        <v>30</v>
      </c>
      <c r="AF18" s="607">
        <f>SUM(B18,H18,N18,T18,Z18)</f>
        <v>3</v>
      </c>
      <c r="AG18" s="612">
        <f t="shared" si="1"/>
        <v>2</v>
      </c>
    </row>
    <row r="19" spans="1:33" ht="15.75" customHeight="1" thickBot="1">
      <c r="A19" s="375"/>
      <c r="B19" s="361"/>
      <c r="C19" s="392" t="s">
        <v>273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8">
        <f>SUM(H12:H18)</f>
        <v>0</v>
      </c>
      <c r="I19" s="132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8">
        <f>SUM(N13:N18)</f>
        <v>30</v>
      </c>
      <c r="O19" s="132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8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8">
        <f t="shared" si="3"/>
        <v>0</v>
      </c>
      <c r="AA19" s="132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8">
        <f>SUM(AF12:AF18)</f>
        <v>30</v>
      </c>
      <c r="AG19" s="132">
        <f t="shared" si="1"/>
        <v>20</v>
      </c>
    </row>
    <row r="20" spans="1:33" ht="15.75" customHeight="1">
      <c r="A20" s="614" t="s">
        <v>9</v>
      </c>
      <c r="B20" s="362"/>
      <c r="C20" s="135" t="s">
        <v>56</v>
      </c>
      <c r="D20" s="1023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5"/>
    </row>
    <row r="21" spans="1:33" ht="16.5">
      <c r="A21" s="627" t="s">
        <v>428</v>
      </c>
      <c r="B21" s="374" t="s">
        <v>26</v>
      </c>
      <c r="C21" s="698" t="s">
        <v>170</v>
      </c>
      <c r="D21" s="596"/>
      <c r="E21" s="603"/>
      <c r="F21" s="610"/>
      <c r="G21" s="603"/>
      <c r="H21" s="599"/>
      <c r="I21" s="633"/>
      <c r="J21" s="596"/>
      <c r="K21" s="603"/>
      <c r="L21" s="599"/>
      <c r="M21" s="603"/>
      <c r="N21" s="599"/>
      <c r="O21" s="633"/>
      <c r="P21" s="602">
        <v>2</v>
      </c>
      <c r="Q21" s="603">
        <v>15</v>
      </c>
      <c r="R21" s="604">
        <v>2</v>
      </c>
      <c r="S21" s="603">
        <v>15</v>
      </c>
      <c r="T21" s="604">
        <v>5</v>
      </c>
      <c r="U21" s="604" t="s">
        <v>20</v>
      </c>
      <c r="V21" s="602"/>
      <c r="W21" s="603"/>
      <c r="X21" s="604"/>
      <c r="Y21" s="603"/>
      <c r="Z21" s="604"/>
      <c r="AA21" s="605" t="s">
        <v>541</v>
      </c>
      <c r="AB21" s="606">
        <f>SUM(D21,J21,P21,V21)</f>
        <v>2</v>
      </c>
      <c r="AC21" s="603">
        <f>SUM(E21,K21,Q21,W21)</f>
        <v>15</v>
      </c>
      <c r="AD21" s="607">
        <f>SUM(F21,L21,R21,X21)</f>
        <v>2</v>
      </c>
      <c r="AE21" s="603">
        <f>SUM(A26,G21,M21,S21,Y21)</f>
        <v>15</v>
      </c>
      <c r="AF21" s="607">
        <f>SUM(B21,H21,N21,T21,Z21)</f>
        <v>5</v>
      </c>
      <c r="AG21" s="612">
        <f aca="true" t="shared" si="4" ref="AG21:AG34">SUM(AB21,AD21)</f>
        <v>4</v>
      </c>
    </row>
    <row r="22" spans="1:33" ht="16.5">
      <c r="A22" s="627" t="s">
        <v>429</v>
      </c>
      <c r="B22" s="374" t="s">
        <v>26</v>
      </c>
      <c r="C22" s="698" t="s">
        <v>172</v>
      </c>
      <c r="D22" s="596"/>
      <c r="E22" s="603"/>
      <c r="F22" s="610"/>
      <c r="G22" s="603"/>
      <c r="H22" s="599"/>
      <c r="I22" s="633"/>
      <c r="J22" s="596"/>
      <c r="K22" s="603"/>
      <c r="L22" s="599"/>
      <c r="M22" s="603"/>
      <c r="N22" s="599"/>
      <c r="O22" s="633"/>
      <c r="P22" s="602">
        <v>2</v>
      </c>
      <c r="Q22" s="603">
        <v>30</v>
      </c>
      <c r="R22" s="604">
        <v>1</v>
      </c>
      <c r="S22" s="603">
        <v>15</v>
      </c>
      <c r="T22" s="604">
        <v>3</v>
      </c>
      <c r="U22" s="640" t="s">
        <v>430</v>
      </c>
      <c r="V22" s="602"/>
      <c r="W22" s="603"/>
      <c r="X22" s="604"/>
      <c r="Y22" s="603"/>
      <c r="Z22" s="604"/>
      <c r="AA22" s="605"/>
      <c r="AB22" s="606">
        <f aca="true" t="shared" si="5" ref="AB22:AD34">SUM(D22,J22,P22,V22)</f>
        <v>2</v>
      </c>
      <c r="AC22" s="603">
        <f t="shared" si="5"/>
        <v>30</v>
      </c>
      <c r="AD22" s="607">
        <f t="shared" si="5"/>
        <v>1</v>
      </c>
      <c r="AE22" s="603">
        <f>SUM(A27,G22,M22,S22,Y22)</f>
        <v>15</v>
      </c>
      <c r="AF22" s="607">
        <f aca="true" t="shared" si="6" ref="AF22:AF34">SUM(B22,H22,N22,T22,Z22)</f>
        <v>3</v>
      </c>
      <c r="AG22" s="612">
        <f t="shared" si="4"/>
        <v>3</v>
      </c>
    </row>
    <row r="23" spans="1:33" ht="16.5">
      <c r="A23" s="627" t="s">
        <v>431</v>
      </c>
      <c r="B23" s="374" t="s">
        <v>26</v>
      </c>
      <c r="C23" s="698" t="s">
        <v>173</v>
      </c>
      <c r="D23" s="596"/>
      <c r="E23" s="603"/>
      <c r="F23" s="610"/>
      <c r="G23" s="603"/>
      <c r="H23" s="599"/>
      <c r="I23" s="633"/>
      <c r="J23" s="596"/>
      <c r="K23" s="603"/>
      <c r="L23" s="599"/>
      <c r="M23" s="603"/>
      <c r="N23" s="599"/>
      <c r="O23" s="633"/>
      <c r="P23" s="602">
        <v>3</v>
      </c>
      <c r="Q23" s="603">
        <v>45</v>
      </c>
      <c r="R23" s="604"/>
      <c r="S23" s="603"/>
      <c r="T23" s="604">
        <v>4</v>
      </c>
      <c r="U23" s="604" t="s">
        <v>20</v>
      </c>
      <c r="V23" s="602"/>
      <c r="W23" s="603"/>
      <c r="X23" s="604"/>
      <c r="Y23" s="603"/>
      <c r="Z23" s="604"/>
      <c r="AA23" s="605" t="s">
        <v>541</v>
      </c>
      <c r="AB23" s="606">
        <f t="shared" si="5"/>
        <v>3</v>
      </c>
      <c r="AC23" s="603">
        <f t="shared" si="5"/>
        <v>45</v>
      </c>
      <c r="AD23" s="607">
        <f t="shared" si="5"/>
        <v>0</v>
      </c>
      <c r="AE23" s="603">
        <f>SUM(A23,G23,M23,S23,Y23)</f>
        <v>0</v>
      </c>
      <c r="AF23" s="607">
        <f t="shared" si="6"/>
        <v>4</v>
      </c>
      <c r="AG23" s="612">
        <f t="shared" si="4"/>
        <v>3</v>
      </c>
    </row>
    <row r="24" spans="1:33" ht="16.5">
      <c r="A24" s="627" t="s">
        <v>432</v>
      </c>
      <c r="B24" s="374" t="s">
        <v>26</v>
      </c>
      <c r="C24" s="698" t="s">
        <v>174</v>
      </c>
      <c r="D24" s="654"/>
      <c r="E24" s="637"/>
      <c r="F24" s="699"/>
      <c r="G24" s="637"/>
      <c r="H24" s="657"/>
      <c r="I24" s="640"/>
      <c r="J24" s="654"/>
      <c r="K24" s="637"/>
      <c r="L24" s="657"/>
      <c r="M24" s="637"/>
      <c r="N24" s="657"/>
      <c r="O24" s="640"/>
      <c r="P24" s="636">
        <v>3</v>
      </c>
      <c r="Q24" s="637">
        <v>45</v>
      </c>
      <c r="R24" s="638"/>
      <c r="S24" s="637"/>
      <c r="T24" s="638">
        <v>3</v>
      </c>
      <c r="U24" s="604" t="s">
        <v>20</v>
      </c>
      <c r="V24" s="636"/>
      <c r="W24" s="603"/>
      <c r="X24" s="638"/>
      <c r="Y24" s="637"/>
      <c r="Z24" s="604"/>
      <c r="AA24" s="639" t="s">
        <v>541</v>
      </c>
      <c r="AB24" s="606">
        <f t="shared" si="5"/>
        <v>3</v>
      </c>
      <c r="AC24" s="603">
        <f t="shared" si="5"/>
        <v>45</v>
      </c>
      <c r="AD24" s="607">
        <f t="shared" si="5"/>
        <v>0</v>
      </c>
      <c r="AE24" s="603">
        <f>SUM(A24,G24,M24,S24,Y24)</f>
        <v>0</v>
      </c>
      <c r="AF24" s="607">
        <f t="shared" si="6"/>
        <v>3</v>
      </c>
      <c r="AG24" s="612">
        <f t="shared" si="4"/>
        <v>3</v>
      </c>
    </row>
    <row r="25" spans="1:33" ht="16.5">
      <c r="A25" s="627" t="s">
        <v>433</v>
      </c>
      <c r="B25" s="374" t="s">
        <v>26</v>
      </c>
      <c r="C25" s="698" t="s">
        <v>176</v>
      </c>
      <c r="D25" s="654"/>
      <c r="E25" s="637"/>
      <c r="F25" s="699"/>
      <c r="G25" s="637"/>
      <c r="H25" s="657"/>
      <c r="I25" s="640"/>
      <c r="J25" s="654"/>
      <c r="K25" s="637"/>
      <c r="L25" s="657"/>
      <c r="M25" s="637"/>
      <c r="N25" s="657"/>
      <c r="O25" s="640"/>
      <c r="P25" s="636">
        <v>2</v>
      </c>
      <c r="Q25" s="637">
        <v>30</v>
      </c>
      <c r="R25" s="638">
        <v>2</v>
      </c>
      <c r="S25" s="637">
        <v>30</v>
      </c>
      <c r="T25" s="638">
        <v>4</v>
      </c>
      <c r="U25" s="640" t="s">
        <v>18</v>
      </c>
      <c r="V25" s="636"/>
      <c r="W25" s="603"/>
      <c r="X25" s="638"/>
      <c r="Y25" s="637"/>
      <c r="Z25" s="604"/>
      <c r="AA25" s="639" t="s">
        <v>541</v>
      </c>
      <c r="AB25" s="606">
        <f t="shared" si="5"/>
        <v>2</v>
      </c>
      <c r="AC25" s="603">
        <f t="shared" si="5"/>
        <v>30</v>
      </c>
      <c r="AD25" s="607">
        <f t="shared" si="5"/>
        <v>2</v>
      </c>
      <c r="AE25" s="603">
        <f>SUM(A25,G25,M25,S25,Y25)</f>
        <v>30</v>
      </c>
      <c r="AF25" s="607">
        <f t="shared" si="6"/>
        <v>4</v>
      </c>
      <c r="AG25" s="612">
        <f t="shared" si="4"/>
        <v>4</v>
      </c>
    </row>
    <row r="26" spans="1:33" ht="16.5">
      <c r="A26" s="627" t="s">
        <v>434</v>
      </c>
      <c r="B26" s="374" t="s">
        <v>26</v>
      </c>
      <c r="C26" s="700" t="s">
        <v>177</v>
      </c>
      <c r="D26" s="596"/>
      <c r="E26" s="603"/>
      <c r="F26" s="610"/>
      <c r="G26" s="603"/>
      <c r="H26" s="599"/>
      <c r="I26" s="633"/>
      <c r="J26" s="596"/>
      <c r="K26" s="603"/>
      <c r="L26" s="599"/>
      <c r="M26" s="603"/>
      <c r="N26" s="599"/>
      <c r="O26" s="633"/>
      <c r="P26" s="602">
        <v>1</v>
      </c>
      <c r="Q26" s="603">
        <v>15</v>
      </c>
      <c r="R26" s="604">
        <v>2</v>
      </c>
      <c r="S26" s="603">
        <v>30</v>
      </c>
      <c r="T26" s="604">
        <v>3</v>
      </c>
      <c r="U26" s="604" t="s">
        <v>20</v>
      </c>
      <c r="V26" s="602"/>
      <c r="W26" s="603"/>
      <c r="X26" s="604"/>
      <c r="Y26" s="603"/>
      <c r="Z26" s="604"/>
      <c r="AA26" s="640" t="s">
        <v>541</v>
      </c>
      <c r="AB26" s="606">
        <f t="shared" si="5"/>
        <v>1</v>
      </c>
      <c r="AC26" s="603">
        <f t="shared" si="5"/>
        <v>15</v>
      </c>
      <c r="AD26" s="607">
        <f t="shared" si="5"/>
        <v>2</v>
      </c>
      <c r="AE26" s="603">
        <f>SUM(G26,M26,S26,Y26)</f>
        <v>30</v>
      </c>
      <c r="AF26" s="607">
        <f t="shared" si="6"/>
        <v>3</v>
      </c>
      <c r="AG26" s="612">
        <f t="shared" si="4"/>
        <v>3</v>
      </c>
    </row>
    <row r="27" spans="1:33" ht="16.5">
      <c r="A27" s="627" t="s">
        <v>435</v>
      </c>
      <c r="B27" s="374" t="s">
        <v>26</v>
      </c>
      <c r="C27" s="700" t="s">
        <v>181</v>
      </c>
      <c r="D27" s="596"/>
      <c r="E27" s="603"/>
      <c r="F27" s="610"/>
      <c r="G27" s="603"/>
      <c r="H27" s="599"/>
      <c r="I27" s="633"/>
      <c r="J27" s="596"/>
      <c r="K27" s="603"/>
      <c r="L27" s="599"/>
      <c r="M27" s="603"/>
      <c r="N27" s="599"/>
      <c r="O27" s="633"/>
      <c r="P27" s="602">
        <v>2</v>
      </c>
      <c r="Q27" s="603">
        <v>30</v>
      </c>
      <c r="R27" s="604">
        <v>2</v>
      </c>
      <c r="S27" s="603">
        <v>30</v>
      </c>
      <c r="T27" s="604">
        <v>5</v>
      </c>
      <c r="U27" s="633" t="s">
        <v>18</v>
      </c>
      <c r="V27" s="602"/>
      <c r="W27" s="603"/>
      <c r="X27" s="604"/>
      <c r="Y27" s="603"/>
      <c r="Z27" s="604"/>
      <c r="AA27" s="639" t="s">
        <v>541</v>
      </c>
      <c r="AB27" s="606">
        <f t="shared" si="5"/>
        <v>2</v>
      </c>
      <c r="AC27" s="603">
        <f t="shared" si="5"/>
        <v>30</v>
      </c>
      <c r="AD27" s="607">
        <f t="shared" si="5"/>
        <v>2</v>
      </c>
      <c r="AE27" s="603">
        <f>SUM(G27,M27,S27,Y27)</f>
        <v>30</v>
      </c>
      <c r="AF27" s="607">
        <f t="shared" si="6"/>
        <v>5</v>
      </c>
      <c r="AG27" s="612">
        <f t="shared" si="4"/>
        <v>4</v>
      </c>
    </row>
    <row r="28" spans="1:33" ht="16.5">
      <c r="A28" s="623"/>
      <c r="B28" s="374" t="s">
        <v>25</v>
      </c>
      <c r="C28" s="660" t="s">
        <v>404</v>
      </c>
      <c r="D28" s="596"/>
      <c r="E28" s="597"/>
      <c r="F28" s="598"/>
      <c r="G28" s="597"/>
      <c r="H28" s="599"/>
      <c r="I28" s="600"/>
      <c r="J28" s="596"/>
      <c r="K28" s="597"/>
      <c r="L28" s="599"/>
      <c r="M28" s="597"/>
      <c r="N28" s="599"/>
      <c r="O28" s="600"/>
      <c r="P28" s="602">
        <v>1</v>
      </c>
      <c r="Q28" s="603">
        <v>15</v>
      </c>
      <c r="R28" s="604">
        <v>1</v>
      </c>
      <c r="S28" s="603">
        <v>15</v>
      </c>
      <c r="T28" s="604">
        <v>3</v>
      </c>
      <c r="U28" s="633"/>
      <c r="V28" s="602"/>
      <c r="W28" s="603"/>
      <c r="X28" s="604"/>
      <c r="Y28" s="603"/>
      <c r="Z28" s="604"/>
      <c r="AA28" s="605"/>
      <c r="AB28" s="606">
        <f t="shared" si="5"/>
        <v>1</v>
      </c>
      <c r="AC28" s="629">
        <f t="shared" si="5"/>
        <v>15</v>
      </c>
      <c r="AD28" s="669">
        <f t="shared" si="5"/>
        <v>1</v>
      </c>
      <c r="AE28" s="629">
        <f>SUM(A28,G28,M28,S28,Y28)</f>
        <v>15</v>
      </c>
      <c r="AF28" s="669">
        <f>SUM(B28,H28,N28,T28,Z28)</f>
        <v>3</v>
      </c>
      <c r="AG28" s="670">
        <f t="shared" si="4"/>
        <v>2</v>
      </c>
    </row>
    <row r="29" spans="1:33" ht="15.75" customHeight="1">
      <c r="A29" s="627" t="s">
        <v>436</v>
      </c>
      <c r="B29" s="374" t="s">
        <v>26</v>
      </c>
      <c r="C29" s="701" t="s">
        <v>171</v>
      </c>
      <c r="D29" s="596"/>
      <c r="E29" s="603"/>
      <c r="F29" s="610"/>
      <c r="G29" s="603"/>
      <c r="H29" s="599"/>
      <c r="I29" s="633"/>
      <c r="J29" s="596"/>
      <c r="K29" s="603"/>
      <c r="L29" s="599"/>
      <c r="M29" s="603"/>
      <c r="N29" s="599"/>
      <c r="O29" s="633"/>
      <c r="P29" s="602"/>
      <c r="Q29" s="603"/>
      <c r="R29" s="604"/>
      <c r="S29" s="603"/>
      <c r="T29" s="604"/>
      <c r="U29" s="633"/>
      <c r="V29" s="602">
        <v>1</v>
      </c>
      <c r="W29" s="603">
        <v>15</v>
      </c>
      <c r="X29" s="604">
        <v>1</v>
      </c>
      <c r="Y29" s="603">
        <v>15</v>
      </c>
      <c r="Z29" s="604">
        <v>3</v>
      </c>
      <c r="AA29" s="605" t="s">
        <v>18</v>
      </c>
      <c r="AB29" s="606">
        <f t="shared" si="5"/>
        <v>1</v>
      </c>
      <c r="AC29" s="603">
        <f t="shared" si="5"/>
        <v>15</v>
      </c>
      <c r="AD29" s="607">
        <f t="shared" si="5"/>
        <v>1</v>
      </c>
      <c r="AE29" s="603">
        <f aca="true" t="shared" si="7" ref="AE29:AE34">SUM(A29,G29,M29,S29,Y29)</f>
        <v>15</v>
      </c>
      <c r="AF29" s="607">
        <f t="shared" si="6"/>
        <v>3</v>
      </c>
      <c r="AG29" s="612">
        <f t="shared" si="4"/>
        <v>2</v>
      </c>
    </row>
    <row r="30" spans="1:33" ht="15.75" customHeight="1">
      <c r="A30" s="627" t="s">
        <v>437</v>
      </c>
      <c r="B30" s="374" t="s">
        <v>26</v>
      </c>
      <c r="C30" s="702" t="s">
        <v>175</v>
      </c>
      <c r="D30" s="654"/>
      <c r="E30" s="637"/>
      <c r="F30" s="699"/>
      <c r="G30" s="637"/>
      <c r="H30" s="657"/>
      <c r="I30" s="640"/>
      <c r="J30" s="654"/>
      <c r="K30" s="637"/>
      <c r="L30" s="657"/>
      <c r="M30" s="637"/>
      <c r="N30" s="657"/>
      <c r="O30" s="640"/>
      <c r="P30" s="636"/>
      <c r="Q30" s="637"/>
      <c r="R30" s="638"/>
      <c r="S30" s="637"/>
      <c r="T30" s="638"/>
      <c r="U30" s="640"/>
      <c r="V30" s="636">
        <v>2</v>
      </c>
      <c r="W30" s="603">
        <v>30</v>
      </c>
      <c r="X30" s="638"/>
      <c r="Y30" s="637"/>
      <c r="Z30" s="604">
        <v>2</v>
      </c>
      <c r="AA30" s="639" t="s">
        <v>20</v>
      </c>
      <c r="AB30" s="606">
        <f t="shared" si="5"/>
        <v>2</v>
      </c>
      <c r="AC30" s="603">
        <f t="shared" si="5"/>
        <v>30</v>
      </c>
      <c r="AD30" s="607">
        <f t="shared" si="5"/>
        <v>0</v>
      </c>
      <c r="AE30" s="603">
        <f t="shared" si="7"/>
        <v>0</v>
      </c>
      <c r="AF30" s="607">
        <f t="shared" si="6"/>
        <v>2</v>
      </c>
      <c r="AG30" s="612">
        <f t="shared" si="4"/>
        <v>2</v>
      </c>
    </row>
    <row r="31" spans="1:34" ht="15.75" customHeight="1">
      <c r="A31" s="627" t="s">
        <v>438</v>
      </c>
      <c r="B31" s="374" t="s">
        <v>26</v>
      </c>
      <c r="C31" s="701" t="s">
        <v>178</v>
      </c>
      <c r="D31" s="596"/>
      <c r="E31" s="603"/>
      <c r="F31" s="610"/>
      <c r="G31" s="603"/>
      <c r="H31" s="599"/>
      <c r="I31" s="633"/>
      <c r="J31" s="596"/>
      <c r="K31" s="603"/>
      <c r="L31" s="599"/>
      <c r="M31" s="603"/>
      <c r="N31" s="599"/>
      <c r="O31" s="633"/>
      <c r="P31" s="602"/>
      <c r="Q31" s="641"/>
      <c r="R31" s="604"/>
      <c r="S31" s="603"/>
      <c r="T31" s="604"/>
      <c r="U31" s="633"/>
      <c r="V31" s="602">
        <v>4</v>
      </c>
      <c r="W31" s="603">
        <v>60</v>
      </c>
      <c r="X31" s="604">
        <v>2</v>
      </c>
      <c r="Y31" s="603">
        <v>30</v>
      </c>
      <c r="Z31" s="604">
        <v>5</v>
      </c>
      <c r="AA31" s="604" t="s">
        <v>63</v>
      </c>
      <c r="AB31" s="606">
        <f t="shared" si="5"/>
        <v>4</v>
      </c>
      <c r="AC31" s="603">
        <f t="shared" si="5"/>
        <v>60</v>
      </c>
      <c r="AD31" s="607">
        <f t="shared" si="5"/>
        <v>2</v>
      </c>
      <c r="AE31" s="603">
        <f t="shared" si="7"/>
        <v>30</v>
      </c>
      <c r="AF31" s="607">
        <f t="shared" si="6"/>
        <v>5</v>
      </c>
      <c r="AG31" s="612">
        <f t="shared" si="4"/>
        <v>6</v>
      </c>
      <c r="AH31" s="140"/>
    </row>
    <row r="32" spans="1:33" ht="15.75" customHeight="1">
      <c r="A32" s="627" t="s">
        <v>439</v>
      </c>
      <c r="B32" s="374" t="s">
        <v>26</v>
      </c>
      <c r="C32" s="703" t="s">
        <v>179</v>
      </c>
      <c r="D32" s="596"/>
      <c r="E32" s="603"/>
      <c r="F32" s="610"/>
      <c r="G32" s="603"/>
      <c r="H32" s="599"/>
      <c r="I32" s="633"/>
      <c r="J32" s="596"/>
      <c r="K32" s="603"/>
      <c r="L32" s="599"/>
      <c r="M32" s="603"/>
      <c r="N32" s="599"/>
      <c r="O32" s="633"/>
      <c r="P32" s="602"/>
      <c r="Q32" s="603"/>
      <c r="R32" s="604"/>
      <c r="S32" s="603"/>
      <c r="T32" s="604"/>
      <c r="U32" s="633"/>
      <c r="V32" s="602">
        <v>1</v>
      </c>
      <c r="W32" s="603">
        <v>15</v>
      </c>
      <c r="X32" s="604">
        <v>1</v>
      </c>
      <c r="Y32" s="603">
        <v>15</v>
      </c>
      <c r="Z32" s="604">
        <v>2</v>
      </c>
      <c r="AA32" s="640" t="s">
        <v>20</v>
      </c>
      <c r="AB32" s="606">
        <f t="shared" si="5"/>
        <v>1</v>
      </c>
      <c r="AC32" s="603">
        <f t="shared" si="5"/>
        <v>15</v>
      </c>
      <c r="AD32" s="607">
        <f t="shared" si="5"/>
        <v>1</v>
      </c>
      <c r="AE32" s="603">
        <f t="shared" si="7"/>
        <v>15</v>
      </c>
      <c r="AF32" s="607">
        <f t="shared" si="6"/>
        <v>2</v>
      </c>
      <c r="AG32" s="612">
        <f t="shared" si="4"/>
        <v>2</v>
      </c>
    </row>
    <row r="33" spans="1:33" ht="15.75" customHeight="1">
      <c r="A33" s="627" t="s">
        <v>440</v>
      </c>
      <c r="B33" s="374" t="s">
        <v>26</v>
      </c>
      <c r="C33" s="698" t="s">
        <v>180</v>
      </c>
      <c r="D33" s="596"/>
      <c r="E33" s="603"/>
      <c r="F33" s="610"/>
      <c r="G33" s="603"/>
      <c r="H33" s="599"/>
      <c r="I33" s="633"/>
      <c r="J33" s="596"/>
      <c r="K33" s="603"/>
      <c r="L33" s="599"/>
      <c r="M33" s="603"/>
      <c r="N33" s="599"/>
      <c r="O33" s="633"/>
      <c r="P33" s="602"/>
      <c r="Q33" s="603"/>
      <c r="R33" s="604"/>
      <c r="S33" s="603"/>
      <c r="T33" s="604"/>
      <c r="U33" s="633"/>
      <c r="V33" s="602">
        <v>1</v>
      </c>
      <c r="W33" s="603">
        <v>15</v>
      </c>
      <c r="X33" s="604">
        <v>1</v>
      </c>
      <c r="Y33" s="603">
        <v>15</v>
      </c>
      <c r="Z33" s="604">
        <v>3</v>
      </c>
      <c r="AA33" s="639" t="s">
        <v>20</v>
      </c>
      <c r="AB33" s="606">
        <f t="shared" si="5"/>
        <v>1</v>
      </c>
      <c r="AC33" s="603">
        <f t="shared" si="5"/>
        <v>15</v>
      </c>
      <c r="AD33" s="607">
        <f t="shared" si="5"/>
        <v>1</v>
      </c>
      <c r="AE33" s="603">
        <f t="shared" si="7"/>
        <v>15</v>
      </c>
      <c r="AF33" s="607">
        <f t="shared" si="6"/>
        <v>3</v>
      </c>
      <c r="AG33" s="612">
        <f t="shared" si="4"/>
        <v>2</v>
      </c>
    </row>
    <row r="34" spans="1:33" ht="15.75" customHeight="1">
      <c r="A34" s="627" t="s">
        <v>441</v>
      </c>
      <c r="B34" s="374" t="s">
        <v>26</v>
      </c>
      <c r="C34" s="703" t="s">
        <v>146</v>
      </c>
      <c r="D34" s="596"/>
      <c r="E34" s="603"/>
      <c r="F34" s="610"/>
      <c r="G34" s="603"/>
      <c r="H34" s="599"/>
      <c r="I34" s="633"/>
      <c r="J34" s="596"/>
      <c r="K34" s="603"/>
      <c r="L34" s="599"/>
      <c r="M34" s="603"/>
      <c r="N34" s="599"/>
      <c r="O34" s="633"/>
      <c r="P34" s="602"/>
      <c r="Q34" s="603"/>
      <c r="R34" s="604"/>
      <c r="S34" s="603"/>
      <c r="T34" s="604"/>
      <c r="U34" s="633"/>
      <c r="V34" s="602">
        <v>1</v>
      </c>
      <c r="W34" s="603">
        <v>15</v>
      </c>
      <c r="X34" s="604">
        <v>1</v>
      </c>
      <c r="Y34" s="603">
        <v>15</v>
      </c>
      <c r="Z34" s="604">
        <v>2</v>
      </c>
      <c r="AA34" s="639" t="s">
        <v>20</v>
      </c>
      <c r="AB34" s="606">
        <f t="shared" si="5"/>
        <v>1</v>
      </c>
      <c r="AC34" s="603">
        <f t="shared" si="5"/>
        <v>15</v>
      </c>
      <c r="AD34" s="607">
        <f t="shared" si="5"/>
        <v>1</v>
      </c>
      <c r="AE34" s="603">
        <f t="shared" si="7"/>
        <v>15</v>
      </c>
      <c r="AF34" s="607">
        <f t="shared" si="6"/>
        <v>2</v>
      </c>
      <c r="AG34" s="612">
        <f t="shared" si="4"/>
        <v>2</v>
      </c>
    </row>
    <row r="35" spans="1:33" ht="15.75" customHeight="1">
      <c r="A35" s="623"/>
      <c r="B35" s="371" t="s">
        <v>25</v>
      </c>
      <c r="C35" s="643" t="s">
        <v>404</v>
      </c>
      <c r="D35" s="596"/>
      <c r="E35" s="597"/>
      <c r="F35" s="598"/>
      <c r="G35" s="597"/>
      <c r="H35" s="599"/>
      <c r="I35" s="600"/>
      <c r="J35" s="596"/>
      <c r="K35" s="597"/>
      <c r="L35" s="599"/>
      <c r="M35" s="597"/>
      <c r="N35" s="599"/>
      <c r="O35" s="600"/>
      <c r="P35" s="596"/>
      <c r="Q35" s="597"/>
      <c r="R35" s="599"/>
      <c r="S35" s="597"/>
      <c r="T35" s="599"/>
      <c r="U35" s="600"/>
      <c r="V35" s="602">
        <v>1</v>
      </c>
      <c r="W35" s="603">
        <v>15</v>
      </c>
      <c r="X35" s="604">
        <v>1</v>
      </c>
      <c r="Y35" s="603">
        <v>15</v>
      </c>
      <c r="Z35" s="604">
        <v>3</v>
      </c>
      <c r="AA35" s="633"/>
      <c r="AB35" s="668">
        <f aca="true" t="shared" si="8" ref="AB35:AD37">SUM(D35,J35,P35,V35)</f>
        <v>1</v>
      </c>
      <c r="AC35" s="629">
        <f t="shared" si="8"/>
        <v>15</v>
      </c>
      <c r="AD35" s="669">
        <f t="shared" si="8"/>
        <v>1</v>
      </c>
      <c r="AE35" s="629">
        <f aca="true" t="shared" si="9" ref="AE35:AF37">SUM(A35,G35,M35,S35,Y35)</f>
        <v>15</v>
      </c>
      <c r="AF35" s="669">
        <f t="shared" si="9"/>
        <v>3</v>
      </c>
      <c r="AG35" s="670">
        <f>SUM(AB35,AD35)</f>
        <v>2</v>
      </c>
    </row>
    <row r="36" spans="1:33" ht="15.75" customHeight="1">
      <c r="A36" s="615" t="s">
        <v>464</v>
      </c>
      <c r="B36" s="371" t="s">
        <v>26</v>
      </c>
      <c r="C36" s="661" t="s">
        <v>467</v>
      </c>
      <c r="D36" s="596"/>
      <c r="E36" s="597"/>
      <c r="F36" s="598"/>
      <c r="G36" s="597"/>
      <c r="H36" s="599"/>
      <c r="I36" s="600"/>
      <c r="J36" s="596"/>
      <c r="K36" s="597"/>
      <c r="L36" s="599"/>
      <c r="M36" s="597"/>
      <c r="N36" s="599"/>
      <c r="O36" s="600"/>
      <c r="P36" s="596"/>
      <c r="Q36" s="597"/>
      <c r="R36" s="599"/>
      <c r="S36" s="597"/>
      <c r="T36" s="599"/>
      <c r="U36" s="600"/>
      <c r="V36" s="602">
        <v>0</v>
      </c>
      <c r="W36" s="603">
        <v>0</v>
      </c>
      <c r="X36" s="604"/>
      <c r="Y36" s="603">
        <f>IF(X36*15=0,"",X36*15)</f>
      </c>
      <c r="Z36" s="604">
        <v>10</v>
      </c>
      <c r="AA36" s="605" t="s">
        <v>61</v>
      </c>
      <c r="AB36" s="606">
        <f t="shared" si="8"/>
        <v>0</v>
      </c>
      <c r="AC36" s="603">
        <f t="shared" si="8"/>
        <v>0</v>
      </c>
      <c r="AD36" s="607">
        <f t="shared" si="8"/>
        <v>0</v>
      </c>
      <c r="AE36" s="603">
        <f t="shared" si="9"/>
        <v>0</v>
      </c>
      <c r="AF36" s="607">
        <f t="shared" si="9"/>
        <v>10</v>
      </c>
      <c r="AG36" s="646">
        <f>SUM(AB36,AD36)</f>
        <v>0</v>
      </c>
    </row>
    <row r="37" spans="1:33" ht="15.75" customHeight="1" thickBot="1">
      <c r="A37" s="615" t="s">
        <v>465</v>
      </c>
      <c r="B37" s="371" t="s">
        <v>26</v>
      </c>
      <c r="C37" s="663" t="s">
        <v>466</v>
      </c>
      <c r="D37" s="596"/>
      <c r="E37" s="597"/>
      <c r="F37" s="598"/>
      <c r="G37" s="597"/>
      <c r="H37" s="599"/>
      <c r="I37" s="600"/>
      <c r="J37" s="596"/>
      <c r="K37" s="597"/>
      <c r="L37" s="599"/>
      <c r="M37" s="597"/>
      <c r="N37" s="599"/>
      <c r="O37" s="600"/>
      <c r="P37" s="596"/>
      <c r="Q37" s="597"/>
      <c r="R37" s="599"/>
      <c r="S37" s="597"/>
      <c r="T37" s="599"/>
      <c r="U37" s="600"/>
      <c r="V37" s="602">
        <v>2</v>
      </c>
      <c r="W37" s="603">
        <v>30</v>
      </c>
      <c r="X37" s="604"/>
      <c r="Y37" s="603">
        <f>IF(X37*15=0,"",X37*15)</f>
      </c>
      <c r="Z37" s="604">
        <v>0</v>
      </c>
      <c r="AA37" s="605"/>
      <c r="AB37" s="606">
        <f t="shared" si="8"/>
        <v>2</v>
      </c>
      <c r="AC37" s="603">
        <f t="shared" si="8"/>
        <v>30</v>
      </c>
      <c r="AD37" s="607">
        <f t="shared" si="8"/>
        <v>0</v>
      </c>
      <c r="AE37" s="603">
        <f t="shared" si="9"/>
        <v>0</v>
      </c>
      <c r="AF37" s="607">
        <f t="shared" si="9"/>
        <v>0</v>
      </c>
      <c r="AG37" s="646">
        <f>SUM(AB37,AD37)</f>
        <v>2</v>
      </c>
    </row>
    <row r="38" spans="1:33" ht="15.75" customHeight="1" thickBot="1">
      <c r="A38" s="375"/>
      <c r="B38" s="361"/>
      <c r="C38" s="337" t="s">
        <v>57</v>
      </c>
      <c r="D38" s="21">
        <f>SUM(D21:D37)</f>
        <v>0</v>
      </c>
      <c r="E38" s="22">
        <f>SUM(E21:E37)</f>
        <v>0</v>
      </c>
      <c r="F38" s="22">
        <f>SUM(F21:F37)</f>
        <v>0</v>
      </c>
      <c r="G38" s="22">
        <f>SUM(G21:G37)</f>
        <v>0</v>
      </c>
      <c r="H38" s="138">
        <f>SUM(H21:H37)</f>
        <v>0</v>
      </c>
      <c r="I38" s="132">
        <f>SUM(D38,F38)</f>
        <v>0</v>
      </c>
      <c r="J38" s="21">
        <f>SUM(J21:J37)</f>
        <v>0</v>
      </c>
      <c r="K38" s="22">
        <f>SUM(K21:K37)</f>
        <v>0</v>
      </c>
      <c r="L38" s="22">
        <f>SUM(L21:L37)</f>
        <v>0</v>
      </c>
      <c r="M38" s="138">
        <f>SUM(M21:M37)</f>
        <v>0</v>
      </c>
      <c r="N38" s="21">
        <f>SUM(N21:N37)</f>
        <v>0</v>
      </c>
      <c r="O38" s="148">
        <f>SUM(J38,L38)</f>
        <v>0</v>
      </c>
      <c r="P38" s="21">
        <f>SUM(P21:P37)</f>
        <v>16</v>
      </c>
      <c r="Q38" s="22">
        <f>SUM(Q21:Q37)</f>
        <v>225</v>
      </c>
      <c r="R38" s="22">
        <f>SUM(R21:R37)</f>
        <v>10</v>
      </c>
      <c r="S38" s="22">
        <f>SUM(S21:S37)</f>
        <v>135</v>
      </c>
      <c r="T38" s="138">
        <f>SUM(T21:T37)</f>
        <v>30</v>
      </c>
      <c r="U38" s="148">
        <f>SUM(P38,R38)</f>
        <v>26</v>
      </c>
      <c r="V38" s="137">
        <f>SUM(V21:V37)</f>
        <v>13</v>
      </c>
      <c r="W38" s="22">
        <f>SUM(W21:W37)</f>
        <v>195</v>
      </c>
      <c r="X38" s="22">
        <f>SUM(X21:X37)</f>
        <v>7</v>
      </c>
      <c r="Y38" s="22">
        <f>SUM(Y21:Y37)</f>
        <v>105</v>
      </c>
      <c r="Z38" s="138">
        <f>SUM(Z21:Z37)</f>
        <v>30</v>
      </c>
      <c r="AA38" s="148">
        <f>SUM(V38,X38)</f>
        <v>20</v>
      </c>
      <c r="AB38" s="21">
        <f>SUM(AB21:AB37)</f>
        <v>29</v>
      </c>
      <c r="AC38" s="22">
        <f>SUM(AC21:AC37)</f>
        <v>420</v>
      </c>
      <c r="AD38" s="22">
        <f>SUM(AD21:AD37)</f>
        <v>17</v>
      </c>
      <c r="AE38" s="22">
        <f>SUM(AE21:AE37)</f>
        <v>240</v>
      </c>
      <c r="AF38" s="22">
        <f>SUM(AF21:AF37)</f>
        <v>60</v>
      </c>
      <c r="AG38" s="148">
        <f>SUM(AB38,AD38)</f>
        <v>46</v>
      </c>
    </row>
    <row r="39" spans="1:33" ht="15.75" customHeight="1" thickBot="1">
      <c r="A39" s="383"/>
      <c r="B39" s="363"/>
      <c r="C39" s="347" t="s">
        <v>68</v>
      </c>
      <c r="D39" s="66">
        <f aca="true" t="shared" si="10" ref="D39:I39">SUM(D10,D19,D38)</f>
        <v>0</v>
      </c>
      <c r="E39" s="66">
        <f t="shared" si="10"/>
        <v>0</v>
      </c>
      <c r="F39" s="66">
        <f t="shared" si="10"/>
        <v>0</v>
      </c>
      <c r="G39" s="66">
        <f t="shared" si="10"/>
        <v>0</v>
      </c>
      <c r="H39" s="66">
        <f t="shared" si="10"/>
        <v>0</v>
      </c>
      <c r="I39" s="343">
        <f t="shared" si="10"/>
        <v>0</v>
      </c>
      <c r="J39" s="66">
        <f>SUM(J38+J19)</f>
        <v>10</v>
      </c>
      <c r="K39" s="66">
        <f>SUM(K38+K19)</f>
        <v>150</v>
      </c>
      <c r="L39" s="66">
        <f>SUM(L38+L19)</f>
        <v>10</v>
      </c>
      <c r="M39" s="66">
        <f>SUM(M38+M19)</f>
        <v>150</v>
      </c>
      <c r="N39" s="66">
        <f>SUM(N38+N19)</f>
        <v>30</v>
      </c>
      <c r="O39" s="66">
        <f>SUM(O10,O19,O38)</f>
        <v>20</v>
      </c>
      <c r="P39" s="66">
        <f>SUM(P38+P19)</f>
        <v>16</v>
      </c>
      <c r="Q39" s="66">
        <f aca="true" t="shared" si="11" ref="Q39:AG39">SUM(Q10,Q19,Q38)</f>
        <v>225</v>
      </c>
      <c r="R39" s="66">
        <f t="shared" si="11"/>
        <v>10</v>
      </c>
      <c r="S39" s="66">
        <f t="shared" si="11"/>
        <v>135</v>
      </c>
      <c r="T39" s="66">
        <f t="shared" si="11"/>
        <v>30</v>
      </c>
      <c r="U39" s="66">
        <f t="shared" si="11"/>
        <v>26</v>
      </c>
      <c r="V39" s="66">
        <f t="shared" si="11"/>
        <v>13</v>
      </c>
      <c r="W39" s="66">
        <f t="shared" si="11"/>
        <v>195</v>
      </c>
      <c r="X39" s="66">
        <f t="shared" si="11"/>
        <v>7</v>
      </c>
      <c r="Y39" s="66">
        <f t="shared" si="11"/>
        <v>105</v>
      </c>
      <c r="Z39" s="66">
        <f t="shared" si="11"/>
        <v>30</v>
      </c>
      <c r="AA39" s="66">
        <f t="shared" si="11"/>
        <v>20</v>
      </c>
      <c r="AB39" s="66">
        <f t="shared" si="11"/>
        <v>39</v>
      </c>
      <c r="AC39" s="66">
        <f t="shared" si="11"/>
        <v>570</v>
      </c>
      <c r="AD39" s="66">
        <f t="shared" si="11"/>
        <v>27</v>
      </c>
      <c r="AE39" s="66">
        <f t="shared" si="11"/>
        <v>390</v>
      </c>
      <c r="AF39" s="66">
        <f t="shared" si="11"/>
        <v>90</v>
      </c>
      <c r="AG39" s="387">
        <f t="shared" si="11"/>
        <v>66</v>
      </c>
    </row>
    <row r="40" spans="1:33" ht="15.75" customHeight="1">
      <c r="A40" s="376" t="s">
        <v>58</v>
      </c>
      <c r="B40" s="364"/>
      <c r="C40" s="388" t="s">
        <v>28</v>
      </c>
      <c r="D40" s="1023"/>
      <c r="E40" s="1024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4"/>
      <c r="R40" s="1024"/>
      <c r="S40" s="1024"/>
      <c r="T40" s="1024"/>
      <c r="U40" s="1024"/>
      <c r="V40" s="1024"/>
      <c r="W40" s="1024"/>
      <c r="X40" s="1024"/>
      <c r="Y40" s="1024"/>
      <c r="Z40" s="1024"/>
      <c r="AA40" s="1024"/>
      <c r="AB40" s="1024"/>
      <c r="AC40" s="1024"/>
      <c r="AD40" s="1024"/>
      <c r="AE40" s="1024"/>
      <c r="AF40" s="1024"/>
      <c r="AG40" s="1025"/>
    </row>
    <row r="41" spans="1:34" ht="15.75" customHeight="1">
      <c r="A41" s="615" t="s">
        <v>157</v>
      </c>
      <c r="B41" s="371" t="s">
        <v>256</v>
      </c>
      <c r="C41" s="314" t="s">
        <v>334</v>
      </c>
      <c r="D41" s="327"/>
      <c r="E41" s="328"/>
      <c r="F41" s="174"/>
      <c r="G41" s="173"/>
      <c r="H41" s="329"/>
      <c r="I41" s="210"/>
      <c r="J41" s="330"/>
      <c r="K41" s="173"/>
      <c r="L41" s="326"/>
      <c r="M41" s="317">
        <v>20</v>
      </c>
      <c r="N41" s="326"/>
      <c r="O41" s="426" t="s">
        <v>369</v>
      </c>
      <c r="P41" s="330"/>
      <c r="Q41" s="173"/>
      <c r="R41" s="329"/>
      <c r="S41" s="173"/>
      <c r="T41" s="68"/>
      <c r="U41" s="210"/>
      <c r="V41" s="330"/>
      <c r="W41" s="173"/>
      <c r="X41" s="329"/>
      <c r="Y41" s="173"/>
      <c r="Z41" s="329"/>
      <c r="AA41" s="427"/>
      <c r="AB41" s="157">
        <f aca="true" t="shared" si="12" ref="AB41:AD50">SUM(D41,J41,P41,V41)</f>
        <v>0</v>
      </c>
      <c r="AC41" s="127">
        <f t="shared" si="12"/>
        <v>0</v>
      </c>
      <c r="AD41" s="313">
        <f t="shared" si="12"/>
        <v>0</v>
      </c>
      <c r="AE41" s="127">
        <f aca="true" t="shared" si="13" ref="AE41:AF50">SUM(A41,G41,M41,S41,Y41)</f>
        <v>20</v>
      </c>
      <c r="AF41" s="313">
        <f t="shared" si="13"/>
        <v>0</v>
      </c>
      <c r="AG41" s="128">
        <f aca="true" t="shared" si="14" ref="AG41:AG50">SUM(AB41,AD41)</f>
        <v>0</v>
      </c>
      <c r="AH41" s="139"/>
    </row>
    <row r="42" spans="1:34" ht="15.75" customHeight="1">
      <c r="A42" s="615" t="s">
        <v>160</v>
      </c>
      <c r="B42" s="371" t="s">
        <v>257</v>
      </c>
      <c r="C42" s="314" t="s">
        <v>335</v>
      </c>
      <c r="D42" s="327"/>
      <c r="E42" s="328"/>
      <c r="F42" s="174"/>
      <c r="G42" s="173"/>
      <c r="H42" s="329"/>
      <c r="I42" s="210"/>
      <c r="J42" s="330"/>
      <c r="K42" s="173"/>
      <c r="L42" s="68"/>
      <c r="M42" s="317">
        <v>20</v>
      </c>
      <c r="N42" s="68"/>
      <c r="O42" s="426" t="s">
        <v>370</v>
      </c>
      <c r="P42" s="330"/>
      <c r="Q42" s="173"/>
      <c r="R42" s="329"/>
      <c r="S42" s="173"/>
      <c r="T42" s="329"/>
      <c r="U42" s="210"/>
      <c r="V42" s="330"/>
      <c r="W42" s="173"/>
      <c r="X42" s="329"/>
      <c r="Y42" s="173"/>
      <c r="Z42" s="329"/>
      <c r="AA42" s="200"/>
      <c r="AB42" s="157">
        <f t="shared" si="12"/>
        <v>0</v>
      </c>
      <c r="AC42" s="127">
        <f t="shared" si="12"/>
        <v>0</v>
      </c>
      <c r="AD42" s="313">
        <f t="shared" si="12"/>
        <v>0</v>
      </c>
      <c r="AE42" s="127">
        <f t="shared" si="13"/>
        <v>20</v>
      </c>
      <c r="AF42" s="313">
        <f t="shared" si="13"/>
        <v>0</v>
      </c>
      <c r="AG42" s="128">
        <f t="shared" si="14"/>
        <v>0</v>
      </c>
      <c r="AH42" s="139"/>
    </row>
    <row r="43" spans="1:34" ht="15.75" customHeight="1">
      <c r="A43" s="615" t="s">
        <v>321</v>
      </c>
      <c r="B43" s="371" t="s">
        <v>62</v>
      </c>
      <c r="C43" s="134" t="s">
        <v>322</v>
      </c>
      <c r="D43" s="65"/>
      <c r="E43" s="317"/>
      <c r="F43" s="10"/>
      <c r="G43" s="127"/>
      <c r="H43" s="331"/>
      <c r="I43" s="11"/>
      <c r="J43" s="129"/>
      <c r="K43" s="317">
        <v>48</v>
      </c>
      <c r="L43" s="18"/>
      <c r="M43" s="317"/>
      <c r="N43" s="331"/>
      <c r="O43" s="11"/>
      <c r="P43" s="129"/>
      <c r="Q43" s="127"/>
      <c r="R43" s="18"/>
      <c r="S43" s="127"/>
      <c r="T43" s="331"/>
      <c r="U43" s="11"/>
      <c r="V43" s="129"/>
      <c r="W43" s="127"/>
      <c r="X43" s="18"/>
      <c r="Y43" s="127"/>
      <c r="Z43" s="331"/>
      <c r="AA43" s="62"/>
      <c r="AB43" s="157">
        <f t="shared" si="12"/>
        <v>0</v>
      </c>
      <c r="AC43" s="127">
        <f t="shared" si="12"/>
        <v>48</v>
      </c>
      <c r="AD43" s="313">
        <f t="shared" si="12"/>
        <v>0</v>
      </c>
      <c r="AE43" s="127">
        <f t="shared" si="13"/>
        <v>0</v>
      </c>
      <c r="AF43" s="313">
        <f t="shared" si="13"/>
        <v>0</v>
      </c>
      <c r="AG43" s="128">
        <f t="shared" si="14"/>
        <v>0</v>
      </c>
      <c r="AH43" s="139"/>
    </row>
    <row r="44" spans="1:34" ht="15.75" customHeight="1">
      <c r="A44" s="615" t="s">
        <v>156</v>
      </c>
      <c r="B44" s="371" t="s">
        <v>258</v>
      </c>
      <c r="C44" s="314" t="s">
        <v>332</v>
      </c>
      <c r="D44" s="65"/>
      <c r="E44" s="317"/>
      <c r="F44" s="10"/>
      <c r="G44" s="127"/>
      <c r="H44" s="68"/>
      <c r="I44" s="11"/>
      <c r="J44" s="129"/>
      <c r="K44" s="127"/>
      <c r="L44" s="326"/>
      <c r="M44" s="324"/>
      <c r="N44" s="326"/>
      <c r="O44" s="113"/>
      <c r="P44" s="129"/>
      <c r="Q44" s="317"/>
      <c r="R44" s="24"/>
      <c r="S44" s="317">
        <v>20</v>
      </c>
      <c r="T44" s="326"/>
      <c r="U44" s="426" t="s">
        <v>371</v>
      </c>
      <c r="V44" s="129"/>
      <c r="W44" s="127"/>
      <c r="X44" s="68"/>
      <c r="Y44" s="127"/>
      <c r="Z44" s="68"/>
      <c r="AA44" s="62"/>
      <c r="AB44" s="157">
        <f t="shared" si="12"/>
        <v>0</v>
      </c>
      <c r="AC44" s="127">
        <f t="shared" si="12"/>
        <v>0</v>
      </c>
      <c r="AD44" s="313">
        <f t="shared" si="12"/>
        <v>0</v>
      </c>
      <c r="AE44" s="127">
        <f t="shared" si="13"/>
        <v>20</v>
      </c>
      <c r="AF44" s="313">
        <f t="shared" si="13"/>
        <v>0</v>
      </c>
      <c r="AG44" s="128">
        <f t="shared" si="14"/>
        <v>0</v>
      </c>
      <c r="AH44" s="139"/>
    </row>
    <row r="45" spans="1:34" ht="15.75" customHeight="1">
      <c r="A45" s="615" t="s">
        <v>323</v>
      </c>
      <c r="B45" s="371" t="s">
        <v>62</v>
      </c>
      <c r="C45" s="134" t="s">
        <v>324</v>
      </c>
      <c r="D45" s="65"/>
      <c r="E45" s="317"/>
      <c r="F45" s="10"/>
      <c r="G45" s="127"/>
      <c r="H45" s="331"/>
      <c r="I45" s="11"/>
      <c r="J45" s="129"/>
      <c r="K45" s="127"/>
      <c r="L45" s="18"/>
      <c r="M45" s="317"/>
      <c r="N45" s="331"/>
      <c r="O45" s="11"/>
      <c r="P45" s="129"/>
      <c r="Q45" s="317">
        <v>48</v>
      </c>
      <c r="R45" s="368"/>
      <c r="S45" s="317"/>
      <c r="T45" s="331"/>
      <c r="U45" s="11"/>
      <c r="V45" s="129"/>
      <c r="W45" s="127"/>
      <c r="X45" s="18"/>
      <c r="Y45" s="127"/>
      <c r="Z45" s="331"/>
      <c r="AA45" s="62"/>
      <c r="AB45" s="157">
        <f t="shared" si="12"/>
        <v>0</v>
      </c>
      <c r="AC45" s="127">
        <f t="shared" si="12"/>
        <v>48</v>
      </c>
      <c r="AD45" s="313">
        <f t="shared" si="12"/>
        <v>0</v>
      </c>
      <c r="AE45" s="127">
        <f t="shared" si="13"/>
        <v>0</v>
      </c>
      <c r="AF45" s="313">
        <f t="shared" si="13"/>
        <v>0</v>
      </c>
      <c r="AG45" s="128">
        <f t="shared" si="14"/>
        <v>0</v>
      </c>
      <c r="AH45" s="139"/>
    </row>
    <row r="46" spans="1:34" ht="15.75" customHeight="1">
      <c r="A46" s="615" t="s">
        <v>457</v>
      </c>
      <c r="B46" s="371" t="s">
        <v>259</v>
      </c>
      <c r="C46" s="314" t="s">
        <v>333</v>
      </c>
      <c r="D46" s="327"/>
      <c r="E46" s="328"/>
      <c r="F46" s="174"/>
      <c r="G46" s="173"/>
      <c r="H46" s="329"/>
      <c r="I46" s="210"/>
      <c r="J46" s="330"/>
      <c r="K46" s="173"/>
      <c r="L46" s="326"/>
      <c r="M46" s="317"/>
      <c r="N46" s="326"/>
      <c r="O46" s="127"/>
      <c r="P46" s="330"/>
      <c r="Q46" s="328"/>
      <c r="R46" s="423"/>
      <c r="S46" s="328"/>
      <c r="T46" s="329"/>
      <c r="U46" s="210"/>
      <c r="V46" s="330"/>
      <c r="W46" s="328"/>
      <c r="X46" s="423"/>
      <c r="Y46" s="328">
        <v>20</v>
      </c>
      <c r="Z46" s="329"/>
      <c r="AA46" s="428" t="s">
        <v>372</v>
      </c>
      <c r="AB46" s="157">
        <f t="shared" si="12"/>
        <v>0</v>
      </c>
      <c r="AC46" s="127">
        <f t="shared" si="12"/>
        <v>0</v>
      </c>
      <c r="AD46" s="313">
        <f t="shared" si="12"/>
        <v>0</v>
      </c>
      <c r="AE46" s="127">
        <f t="shared" si="13"/>
        <v>20</v>
      </c>
      <c r="AF46" s="313">
        <f t="shared" si="13"/>
        <v>0</v>
      </c>
      <c r="AG46" s="128">
        <f t="shared" si="14"/>
        <v>0</v>
      </c>
      <c r="AH46" s="139"/>
    </row>
    <row r="47" spans="1:34" ht="15.75" customHeight="1">
      <c r="A47" s="615" t="s">
        <v>325</v>
      </c>
      <c r="B47" s="371" t="s">
        <v>62</v>
      </c>
      <c r="C47" s="134" t="s">
        <v>326</v>
      </c>
      <c r="D47" s="65"/>
      <c r="E47" s="317"/>
      <c r="F47" s="10"/>
      <c r="G47" s="127"/>
      <c r="H47" s="331"/>
      <c r="I47" s="11"/>
      <c r="J47" s="129"/>
      <c r="K47" s="127"/>
      <c r="L47" s="18"/>
      <c r="M47" s="317"/>
      <c r="N47" s="331"/>
      <c r="O47" s="11"/>
      <c r="P47" s="129"/>
      <c r="Q47" s="317"/>
      <c r="R47" s="368"/>
      <c r="S47" s="317"/>
      <c r="T47" s="331"/>
      <c r="U47" s="11"/>
      <c r="V47" s="129"/>
      <c r="W47" s="317">
        <v>48</v>
      </c>
      <c r="X47" s="368"/>
      <c r="Y47" s="317"/>
      <c r="Z47" s="331"/>
      <c r="AA47" s="62"/>
      <c r="AB47" s="157">
        <f t="shared" si="12"/>
        <v>0</v>
      </c>
      <c r="AC47" s="127">
        <f t="shared" si="12"/>
        <v>48</v>
      </c>
      <c r="AD47" s="313">
        <f t="shared" si="12"/>
        <v>0</v>
      </c>
      <c r="AE47" s="127">
        <f t="shared" si="13"/>
        <v>0</v>
      </c>
      <c r="AF47" s="313">
        <f t="shared" si="13"/>
        <v>0</v>
      </c>
      <c r="AG47" s="128">
        <f t="shared" si="14"/>
        <v>0</v>
      </c>
      <c r="AH47" s="139"/>
    </row>
    <row r="48" spans="1:34" ht="15.75" customHeight="1">
      <c r="A48" s="181" t="s">
        <v>17</v>
      </c>
      <c r="B48" s="371" t="s">
        <v>62</v>
      </c>
      <c r="C48" s="134" t="s">
        <v>95</v>
      </c>
      <c r="D48" s="65"/>
      <c r="E48" s="317"/>
      <c r="F48" s="10"/>
      <c r="G48" s="127"/>
      <c r="H48" s="331"/>
      <c r="I48" s="11"/>
      <c r="J48" s="129"/>
      <c r="K48" s="127"/>
      <c r="L48" s="18"/>
      <c r="M48" s="317">
        <v>20</v>
      </c>
      <c r="N48" s="331"/>
      <c r="O48" s="11"/>
      <c r="P48" s="129"/>
      <c r="Q48" s="317"/>
      <c r="R48" s="368"/>
      <c r="S48" s="317">
        <v>20</v>
      </c>
      <c r="T48" s="331"/>
      <c r="U48" s="11"/>
      <c r="V48" s="129"/>
      <c r="W48" s="317"/>
      <c r="X48" s="368"/>
      <c r="Y48" s="317">
        <v>20</v>
      </c>
      <c r="Z48" s="331"/>
      <c r="AA48" s="62"/>
      <c r="AB48" s="157">
        <f t="shared" si="12"/>
        <v>0</v>
      </c>
      <c r="AC48" s="127">
        <f t="shared" si="12"/>
        <v>0</v>
      </c>
      <c r="AD48" s="313">
        <f t="shared" si="12"/>
        <v>0</v>
      </c>
      <c r="AE48" s="127">
        <f t="shared" si="13"/>
        <v>60</v>
      </c>
      <c r="AF48" s="313">
        <f t="shared" si="13"/>
        <v>0</v>
      </c>
      <c r="AG48" s="128">
        <f t="shared" si="14"/>
        <v>0</v>
      </c>
      <c r="AH48" s="139"/>
    </row>
    <row r="49" spans="1:34" ht="16.5">
      <c r="A49" s="649" t="s">
        <v>442</v>
      </c>
      <c r="B49" s="371" t="s">
        <v>506</v>
      </c>
      <c r="C49" s="332" t="s">
        <v>556</v>
      </c>
      <c r="D49" s="596"/>
      <c r="E49" s="597"/>
      <c r="F49" s="610"/>
      <c r="G49" s="603"/>
      <c r="H49" s="695"/>
      <c r="I49" s="633"/>
      <c r="J49" s="602"/>
      <c r="K49" s="637"/>
      <c r="L49" s="696"/>
      <c r="M49" s="603"/>
      <c r="N49" s="695"/>
      <c r="O49" s="633"/>
      <c r="P49" s="602"/>
      <c r="Q49" s="637"/>
      <c r="R49" s="696"/>
      <c r="S49" s="603"/>
      <c r="T49" s="695"/>
      <c r="U49" s="633" t="s">
        <v>512</v>
      </c>
      <c r="V49" s="602"/>
      <c r="W49" s="637"/>
      <c r="X49" s="696"/>
      <c r="Y49" s="603"/>
      <c r="Z49" s="695"/>
      <c r="AA49" s="605"/>
      <c r="AB49" s="606">
        <f t="shared" si="12"/>
        <v>0</v>
      </c>
      <c r="AC49" s="603">
        <f t="shared" si="12"/>
        <v>0</v>
      </c>
      <c r="AD49" s="607">
        <f t="shared" si="12"/>
        <v>0</v>
      </c>
      <c r="AE49" s="603">
        <f t="shared" si="13"/>
        <v>0</v>
      </c>
      <c r="AF49" s="607">
        <f t="shared" si="13"/>
        <v>0</v>
      </c>
      <c r="AG49" s="697">
        <f t="shared" si="14"/>
        <v>0</v>
      </c>
      <c r="AH49" s="139"/>
    </row>
    <row r="50" spans="1:34" ht="15.75" customHeight="1" thickBot="1">
      <c r="A50" s="617" t="s">
        <v>128</v>
      </c>
      <c r="B50" s="372" t="s">
        <v>26</v>
      </c>
      <c r="C50" s="333" t="s">
        <v>509</v>
      </c>
      <c r="D50" s="323"/>
      <c r="E50" s="324"/>
      <c r="F50" s="14"/>
      <c r="G50" s="158"/>
      <c r="H50" s="334"/>
      <c r="I50" s="15"/>
      <c r="J50" s="136"/>
      <c r="K50" s="158"/>
      <c r="L50" s="26"/>
      <c r="M50" s="158"/>
      <c r="N50" s="334"/>
      <c r="O50" s="15"/>
      <c r="P50" s="136"/>
      <c r="Q50" s="158"/>
      <c r="R50" s="26"/>
      <c r="S50" s="158"/>
      <c r="T50" s="334"/>
      <c r="U50" s="15"/>
      <c r="V50" s="136"/>
      <c r="W50" s="158"/>
      <c r="X50" s="26"/>
      <c r="Y50" s="158"/>
      <c r="Z50" s="334"/>
      <c r="AA50" s="113" t="s">
        <v>61</v>
      </c>
      <c r="AB50" s="157">
        <f t="shared" si="12"/>
        <v>0</v>
      </c>
      <c r="AC50" s="127">
        <f t="shared" si="12"/>
        <v>0</v>
      </c>
      <c r="AD50" s="313">
        <f t="shared" si="12"/>
        <v>0</v>
      </c>
      <c r="AE50" s="127">
        <f t="shared" si="13"/>
        <v>0</v>
      </c>
      <c r="AF50" s="313">
        <f t="shared" si="13"/>
        <v>0</v>
      </c>
      <c r="AG50" s="128">
        <f t="shared" si="14"/>
        <v>0</v>
      </c>
      <c r="AH50" s="139"/>
    </row>
    <row r="51" spans="1:34" ht="15.75" customHeight="1" thickBot="1">
      <c r="A51" s="378"/>
      <c r="B51" s="379"/>
      <c r="C51" s="337" t="s">
        <v>59</v>
      </c>
      <c r="D51" s="21">
        <f>SUM(D41:D50)</f>
        <v>0</v>
      </c>
      <c r="E51" s="22">
        <v>52</v>
      </c>
      <c r="F51" s="21">
        <f>SUM(F41:F50)</f>
        <v>0</v>
      </c>
      <c r="G51" s="149">
        <v>72</v>
      </c>
      <c r="H51" s="150" t="s">
        <v>29</v>
      </c>
      <c r="I51" s="151">
        <f>SUM(D51,F51)</f>
        <v>0</v>
      </c>
      <c r="J51" s="152">
        <f>SUM(J41:J50)</f>
        <v>0</v>
      </c>
      <c r="K51" s="153">
        <f>SUM(K41:K50)</f>
        <v>48</v>
      </c>
      <c r="L51" s="153">
        <f>SUM(L41:L50)</f>
        <v>0</v>
      </c>
      <c r="M51" s="153">
        <f>SUM(M41:M50)</f>
        <v>60</v>
      </c>
      <c r="N51" s="150" t="s">
        <v>29</v>
      </c>
      <c r="O51" s="151">
        <f>SUM(J51,L51)</f>
        <v>0</v>
      </c>
      <c r="P51" s="154">
        <f>SUM(P41:P50)</f>
        <v>0</v>
      </c>
      <c r="Q51" s="153">
        <f>SUM(Q41:Q50)</f>
        <v>48</v>
      </c>
      <c r="R51" s="153">
        <f>SUM(R41:R50)</f>
        <v>0</v>
      </c>
      <c r="S51" s="153">
        <f>SUM(S41:S50)</f>
        <v>40</v>
      </c>
      <c r="T51" s="150" t="s">
        <v>29</v>
      </c>
      <c r="U51" s="151">
        <f>SUM(P51,R51)</f>
        <v>0</v>
      </c>
      <c r="V51" s="152">
        <f>SUM(V41:V50)</f>
        <v>0</v>
      </c>
      <c r="W51" s="153">
        <f>SUM(W41:W50)</f>
        <v>48</v>
      </c>
      <c r="X51" s="153">
        <f>SUM(X41:X50)</f>
        <v>0</v>
      </c>
      <c r="Y51" s="153">
        <f>SUM(Y41:Y50)</f>
        <v>40</v>
      </c>
      <c r="Z51" s="150" t="s">
        <v>29</v>
      </c>
      <c r="AA51" s="151">
        <f>SUM(V51,X51)</f>
        <v>0</v>
      </c>
      <c r="AB51" s="154">
        <f>SUM(AB41:AB50)</f>
        <v>0</v>
      </c>
      <c r="AC51" s="153">
        <f>SUM(AC41:AC50)</f>
        <v>144</v>
      </c>
      <c r="AD51" s="153">
        <f>SUM(AD41:AD50)</f>
        <v>0</v>
      </c>
      <c r="AE51" s="153">
        <f>SUM(AE41:AE50)</f>
        <v>140</v>
      </c>
      <c r="AF51" s="150" t="s">
        <v>29</v>
      </c>
      <c r="AG51" s="132">
        <f>SUM(AB51,AD51)</f>
        <v>0</v>
      </c>
      <c r="AH51" s="139"/>
    </row>
    <row r="52" spans="1:35" ht="15.75" customHeight="1" thickBot="1">
      <c r="A52" s="384"/>
      <c r="B52" s="380"/>
      <c r="C52" s="391" t="s">
        <v>74</v>
      </c>
      <c r="D52" s="22">
        <f aca="true" t="shared" si="15" ref="D52:AA52">SUM(D51,D39)</f>
        <v>0</v>
      </c>
      <c r="E52" s="22">
        <f t="shared" si="15"/>
        <v>52</v>
      </c>
      <c r="F52" s="22">
        <f t="shared" si="15"/>
        <v>0</v>
      </c>
      <c r="G52" s="31">
        <f t="shared" si="15"/>
        <v>72</v>
      </c>
      <c r="H52" s="31">
        <f t="shared" si="15"/>
        <v>0</v>
      </c>
      <c r="I52" s="31">
        <f t="shared" si="15"/>
        <v>0</v>
      </c>
      <c r="J52" s="31">
        <f t="shared" si="15"/>
        <v>10</v>
      </c>
      <c r="K52" s="31">
        <f t="shared" si="15"/>
        <v>198</v>
      </c>
      <c r="L52" s="31">
        <f t="shared" si="15"/>
        <v>10</v>
      </c>
      <c r="M52" s="31">
        <f t="shared" si="15"/>
        <v>210</v>
      </c>
      <c r="N52" s="350">
        <f t="shared" si="15"/>
        <v>30</v>
      </c>
      <c r="O52" s="31">
        <f t="shared" si="15"/>
        <v>20</v>
      </c>
      <c r="P52" s="31">
        <f t="shared" si="15"/>
        <v>16</v>
      </c>
      <c r="Q52" s="31">
        <f t="shared" si="15"/>
        <v>273</v>
      </c>
      <c r="R52" s="350">
        <f t="shared" si="15"/>
        <v>10</v>
      </c>
      <c r="S52" s="31">
        <f t="shared" si="15"/>
        <v>175</v>
      </c>
      <c r="T52" s="350">
        <f t="shared" si="15"/>
        <v>30</v>
      </c>
      <c r="U52" s="31">
        <f t="shared" si="15"/>
        <v>26</v>
      </c>
      <c r="V52" s="31">
        <f t="shared" si="15"/>
        <v>13</v>
      </c>
      <c r="W52" s="31">
        <f t="shared" si="15"/>
        <v>243</v>
      </c>
      <c r="X52" s="350">
        <f t="shared" si="15"/>
        <v>7</v>
      </c>
      <c r="Y52" s="31">
        <f t="shared" si="15"/>
        <v>145</v>
      </c>
      <c r="Z52" s="350">
        <f t="shared" si="15"/>
        <v>30</v>
      </c>
      <c r="AA52" s="31">
        <f t="shared" si="15"/>
        <v>20</v>
      </c>
      <c r="AB52" s="31">
        <f>SUM(AB39,AB10,)</f>
        <v>39</v>
      </c>
      <c r="AC52" s="31">
        <f>SUM(AC51,AC39)</f>
        <v>714</v>
      </c>
      <c r="AD52" s="31">
        <f>SUM(AD51,AD39)</f>
        <v>27</v>
      </c>
      <c r="AE52" s="31">
        <f>SUM(AE51,AE39)</f>
        <v>530</v>
      </c>
      <c r="AF52" s="31">
        <f>SUM(AF51,AF39)</f>
        <v>90</v>
      </c>
      <c r="AG52" s="386">
        <f>SUM(AG51,AG39)</f>
        <v>66</v>
      </c>
      <c r="AH52" s="133"/>
      <c r="AI52" s="32"/>
    </row>
    <row r="53" spans="1:33" ht="15.75" customHeight="1">
      <c r="A53" s="358" t="s">
        <v>60</v>
      </c>
      <c r="B53" s="367"/>
      <c r="C53" s="67" t="s">
        <v>32</v>
      </c>
      <c r="D53" s="1032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25"/>
    </row>
    <row r="54" spans="1:33" s="32" customFormat="1" ht="15.75" customHeight="1">
      <c r="A54" s="634"/>
      <c r="B54" s="360" t="s">
        <v>25</v>
      </c>
      <c r="C54" s="771" t="s">
        <v>182</v>
      </c>
      <c r="D54" s="65"/>
      <c r="E54" s="127"/>
      <c r="F54" s="10"/>
      <c r="G54" s="127"/>
      <c r="H54" s="24"/>
      <c r="I54" s="25"/>
      <c r="J54" s="65"/>
      <c r="K54" s="127"/>
      <c r="L54" s="24"/>
      <c r="M54" s="127"/>
      <c r="N54" s="24"/>
      <c r="O54" s="25"/>
      <c r="P54" s="65">
        <v>2</v>
      </c>
      <c r="Q54" s="127">
        <v>30</v>
      </c>
      <c r="R54" s="24"/>
      <c r="S54" s="127"/>
      <c r="T54" s="24"/>
      <c r="U54" s="25"/>
      <c r="V54" s="65"/>
      <c r="W54" s="127"/>
      <c r="X54" s="24"/>
      <c r="Y54" s="127"/>
      <c r="Z54" s="24"/>
      <c r="AA54" s="112"/>
      <c r="AB54" s="157">
        <f aca="true" t="shared" si="16" ref="AB54:AD57">SUM(D54,J54,P54,V54)</f>
        <v>2</v>
      </c>
      <c r="AC54" s="127">
        <f t="shared" si="16"/>
        <v>30</v>
      </c>
      <c r="AD54" s="127">
        <f t="shared" si="16"/>
        <v>0</v>
      </c>
      <c r="AE54" s="127">
        <f aca="true" t="shared" si="17" ref="AE54:AF57">SUM(A54,G54,M54,S54,Y54)</f>
        <v>0</v>
      </c>
      <c r="AF54" s="127">
        <f t="shared" si="17"/>
        <v>0</v>
      </c>
      <c r="AG54" s="393">
        <f>SUM(AB54,AD54)</f>
        <v>2</v>
      </c>
    </row>
    <row r="55" spans="1:33" s="32" customFormat="1" ht="15.75" customHeight="1">
      <c r="A55" s="634"/>
      <c r="B55" s="360" t="s">
        <v>25</v>
      </c>
      <c r="C55" s="771" t="s">
        <v>183</v>
      </c>
      <c r="D55" s="65"/>
      <c r="E55" s="127"/>
      <c r="F55" s="10"/>
      <c r="G55" s="127"/>
      <c r="H55" s="24"/>
      <c r="I55" s="25"/>
      <c r="J55" s="65"/>
      <c r="K55" s="127"/>
      <c r="L55" s="24"/>
      <c r="M55" s="127"/>
      <c r="N55" s="24"/>
      <c r="O55" s="25"/>
      <c r="P55" s="65"/>
      <c r="Q55" s="127"/>
      <c r="R55" s="24"/>
      <c r="S55" s="127"/>
      <c r="T55" s="24"/>
      <c r="U55" s="25"/>
      <c r="V55" s="65">
        <v>2</v>
      </c>
      <c r="W55" s="127">
        <v>30</v>
      </c>
      <c r="X55" s="24"/>
      <c r="Y55" s="127"/>
      <c r="Z55" s="24"/>
      <c r="AA55" s="112"/>
      <c r="AB55" s="157">
        <f t="shared" si="16"/>
        <v>2</v>
      </c>
      <c r="AC55" s="127">
        <f t="shared" si="16"/>
        <v>30</v>
      </c>
      <c r="AD55" s="127">
        <f t="shared" si="16"/>
        <v>0</v>
      </c>
      <c r="AE55" s="127">
        <f t="shared" si="17"/>
        <v>0</v>
      </c>
      <c r="AF55" s="127">
        <f t="shared" si="17"/>
        <v>0</v>
      </c>
      <c r="AG55" s="393">
        <f>SUM(AB55,AD55)</f>
        <v>2</v>
      </c>
    </row>
    <row r="56" spans="1:33" s="32" customFormat="1" ht="15.75" customHeight="1">
      <c r="A56" s="634"/>
      <c r="B56" s="360" t="s">
        <v>25</v>
      </c>
      <c r="C56" s="771" t="s">
        <v>184</v>
      </c>
      <c r="D56" s="65"/>
      <c r="E56" s="127"/>
      <c r="F56" s="10"/>
      <c r="G56" s="127"/>
      <c r="H56" s="24"/>
      <c r="I56" s="25"/>
      <c r="J56" s="65"/>
      <c r="K56" s="127"/>
      <c r="L56" s="24"/>
      <c r="M56" s="127"/>
      <c r="N56" s="24"/>
      <c r="O56" s="25"/>
      <c r="P56" s="65">
        <v>2</v>
      </c>
      <c r="Q56" s="127">
        <v>30</v>
      </c>
      <c r="R56" s="24"/>
      <c r="S56" s="127"/>
      <c r="T56" s="24"/>
      <c r="U56" s="25"/>
      <c r="V56" s="65"/>
      <c r="W56" s="127"/>
      <c r="X56" s="24"/>
      <c r="Y56" s="127"/>
      <c r="Z56" s="24"/>
      <c r="AA56" s="112"/>
      <c r="AB56" s="157">
        <f t="shared" si="16"/>
        <v>2</v>
      </c>
      <c r="AC56" s="127">
        <f t="shared" si="16"/>
        <v>30</v>
      </c>
      <c r="AD56" s="127">
        <f t="shared" si="16"/>
        <v>0</v>
      </c>
      <c r="AE56" s="127">
        <f t="shared" si="17"/>
        <v>0</v>
      </c>
      <c r="AF56" s="127">
        <f t="shared" si="17"/>
        <v>0</v>
      </c>
      <c r="AG56" s="393">
        <f>SUM(AB56,AD56)</f>
        <v>2</v>
      </c>
    </row>
    <row r="57" spans="1:33" s="32" customFormat="1" ht="15.75" customHeight="1">
      <c r="A57" s="634"/>
      <c r="B57" s="360" t="s">
        <v>25</v>
      </c>
      <c r="C57" s="771" t="s">
        <v>185</v>
      </c>
      <c r="D57" s="65"/>
      <c r="E57" s="127"/>
      <c r="F57" s="10"/>
      <c r="G57" s="127"/>
      <c r="H57" s="24"/>
      <c r="I57" s="25"/>
      <c r="J57" s="65"/>
      <c r="K57" s="127"/>
      <c r="L57" s="24"/>
      <c r="M57" s="127"/>
      <c r="N57" s="24"/>
      <c r="O57" s="25"/>
      <c r="P57" s="65"/>
      <c r="Q57" s="127"/>
      <c r="R57" s="24"/>
      <c r="S57" s="127"/>
      <c r="T57" s="24"/>
      <c r="U57" s="25"/>
      <c r="V57" s="65">
        <v>2</v>
      </c>
      <c r="W57" s="127">
        <v>30</v>
      </c>
      <c r="X57" s="24"/>
      <c r="Y57" s="127"/>
      <c r="Z57" s="24"/>
      <c r="AA57" s="112"/>
      <c r="AB57" s="606">
        <f t="shared" si="16"/>
        <v>2</v>
      </c>
      <c r="AC57" s="127">
        <f t="shared" si="16"/>
        <v>30</v>
      </c>
      <c r="AD57" s="127">
        <f t="shared" si="16"/>
        <v>0</v>
      </c>
      <c r="AE57" s="127">
        <f t="shared" si="17"/>
        <v>0</v>
      </c>
      <c r="AF57" s="127">
        <f t="shared" si="17"/>
        <v>0</v>
      </c>
      <c r="AG57" s="393">
        <f>SUM(AB57,AD57)</f>
        <v>2</v>
      </c>
    </row>
    <row r="58" spans="1:33" s="32" customFormat="1" ht="15.75" customHeight="1">
      <c r="A58" s="784"/>
      <c r="B58" s="371"/>
      <c r="C58" s="61" t="s">
        <v>549</v>
      </c>
      <c r="D58" s="958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959"/>
      <c r="AC58" s="959"/>
      <c r="AD58" s="959"/>
      <c r="AE58" s="959"/>
      <c r="AF58" s="959"/>
      <c r="AG58" s="960"/>
    </row>
    <row r="59" spans="1:33" s="32" customFormat="1" ht="15.75" customHeight="1">
      <c r="A59" s="785" t="s">
        <v>308</v>
      </c>
      <c r="B59" s="371" t="s">
        <v>18</v>
      </c>
      <c r="C59" s="205" t="s">
        <v>168</v>
      </c>
      <c r="D59" s="654"/>
      <c r="E59" s="655"/>
      <c r="F59" s="656"/>
      <c r="G59" s="796"/>
      <c r="H59" s="657"/>
      <c r="I59" s="655"/>
      <c r="J59" s="654"/>
      <c r="K59" s="655"/>
      <c r="L59" s="657"/>
      <c r="M59" s="655"/>
      <c r="N59" s="657"/>
      <c r="O59" s="657"/>
      <c r="P59" s="654"/>
      <c r="Q59" s="655"/>
      <c r="R59" s="657"/>
      <c r="S59" s="655"/>
      <c r="T59" s="657"/>
      <c r="U59" s="657"/>
      <c r="V59" s="636"/>
      <c r="W59" s="637"/>
      <c r="X59" s="638"/>
      <c r="Y59" s="637"/>
      <c r="Z59" s="637"/>
      <c r="AA59" s="319" t="s">
        <v>541</v>
      </c>
      <c r="AB59" s="606"/>
      <c r="AC59" s="637"/>
      <c r="AD59" s="797"/>
      <c r="AE59" s="637"/>
      <c r="AF59" s="797"/>
      <c r="AG59" s="798"/>
    </row>
    <row r="60" spans="1:33" s="32" customFormat="1" ht="15.75" customHeight="1">
      <c r="A60" s="785" t="s">
        <v>309</v>
      </c>
      <c r="B60" s="371" t="s">
        <v>18</v>
      </c>
      <c r="C60" s="207" t="s">
        <v>169</v>
      </c>
      <c r="D60" s="654"/>
      <c r="E60" s="655"/>
      <c r="F60" s="656"/>
      <c r="G60" s="796"/>
      <c r="H60" s="657"/>
      <c r="I60" s="655"/>
      <c r="J60" s="654"/>
      <c r="K60" s="655"/>
      <c r="L60" s="657"/>
      <c r="M60" s="655"/>
      <c r="N60" s="657"/>
      <c r="O60" s="657"/>
      <c r="P60" s="654"/>
      <c r="Q60" s="655"/>
      <c r="R60" s="657"/>
      <c r="S60" s="655"/>
      <c r="T60" s="657"/>
      <c r="U60" s="657"/>
      <c r="V60" s="636"/>
      <c r="W60" s="637"/>
      <c r="X60" s="638"/>
      <c r="Y60" s="637"/>
      <c r="Z60" s="637"/>
      <c r="AA60" s="319" t="s">
        <v>541</v>
      </c>
      <c r="AB60" s="606"/>
      <c r="AC60" s="637"/>
      <c r="AD60" s="797"/>
      <c r="AE60" s="637"/>
      <c r="AF60" s="797"/>
      <c r="AG60" s="798"/>
    </row>
    <row r="61" spans="1:33" s="32" customFormat="1" ht="15.75" customHeight="1">
      <c r="A61" s="266" t="s">
        <v>357</v>
      </c>
      <c r="B61" s="371" t="s">
        <v>18</v>
      </c>
      <c r="C61" s="218" t="s">
        <v>201</v>
      </c>
      <c r="D61" s="654"/>
      <c r="E61" s="655"/>
      <c r="F61" s="656"/>
      <c r="G61" s="796"/>
      <c r="H61" s="657"/>
      <c r="I61" s="655"/>
      <c r="J61" s="654"/>
      <c r="K61" s="655"/>
      <c r="L61" s="657"/>
      <c r="M61" s="655"/>
      <c r="N61" s="657"/>
      <c r="O61" s="657"/>
      <c r="P61" s="654"/>
      <c r="Q61" s="655"/>
      <c r="R61" s="657"/>
      <c r="S61" s="655"/>
      <c r="T61" s="657"/>
      <c r="U61" s="657"/>
      <c r="V61" s="636"/>
      <c r="W61" s="637"/>
      <c r="X61" s="638"/>
      <c r="Y61" s="637"/>
      <c r="Z61" s="637"/>
      <c r="AA61" s="319" t="s">
        <v>541</v>
      </c>
      <c r="AB61" s="606"/>
      <c r="AC61" s="637"/>
      <c r="AD61" s="797"/>
      <c r="AE61" s="637"/>
      <c r="AF61" s="797"/>
      <c r="AG61" s="798"/>
    </row>
    <row r="62" spans="1:33" s="32" customFormat="1" ht="15.75" customHeight="1">
      <c r="A62" s="266" t="s">
        <v>358</v>
      </c>
      <c r="B62" s="371" t="s">
        <v>18</v>
      </c>
      <c r="C62" s="208" t="s">
        <v>202</v>
      </c>
      <c r="D62" s="654"/>
      <c r="E62" s="655"/>
      <c r="F62" s="656"/>
      <c r="G62" s="796"/>
      <c r="H62" s="657"/>
      <c r="I62" s="655"/>
      <c r="J62" s="654"/>
      <c r="K62" s="655"/>
      <c r="L62" s="657"/>
      <c r="M62" s="655"/>
      <c r="N62" s="657"/>
      <c r="O62" s="657"/>
      <c r="P62" s="654"/>
      <c r="Q62" s="655"/>
      <c r="R62" s="657"/>
      <c r="S62" s="655"/>
      <c r="T62" s="657"/>
      <c r="U62" s="657"/>
      <c r="V62" s="636"/>
      <c r="W62" s="637"/>
      <c r="X62" s="638"/>
      <c r="Y62" s="637"/>
      <c r="Z62" s="637"/>
      <c r="AA62" s="319" t="s">
        <v>541</v>
      </c>
      <c r="AB62" s="606"/>
      <c r="AC62" s="637"/>
      <c r="AD62" s="797"/>
      <c r="AE62" s="637"/>
      <c r="AF62" s="797"/>
      <c r="AG62" s="798"/>
    </row>
    <row r="63" spans="1:33" s="32" customFormat="1" ht="15.75" customHeight="1">
      <c r="A63" s="266" t="s">
        <v>346</v>
      </c>
      <c r="B63" s="371" t="s">
        <v>18</v>
      </c>
      <c r="C63" s="208" t="s">
        <v>462</v>
      </c>
      <c r="D63" s="654"/>
      <c r="E63" s="655"/>
      <c r="F63" s="656"/>
      <c r="G63" s="796"/>
      <c r="H63" s="657"/>
      <c r="I63" s="655"/>
      <c r="J63" s="654"/>
      <c r="K63" s="655"/>
      <c r="L63" s="657"/>
      <c r="M63" s="655"/>
      <c r="N63" s="657"/>
      <c r="O63" s="657"/>
      <c r="P63" s="654"/>
      <c r="Q63" s="655"/>
      <c r="R63" s="657"/>
      <c r="S63" s="655"/>
      <c r="T63" s="657"/>
      <c r="U63" s="657"/>
      <c r="V63" s="636"/>
      <c r="W63" s="637"/>
      <c r="X63" s="638"/>
      <c r="Y63" s="637"/>
      <c r="Z63" s="637"/>
      <c r="AA63" s="319" t="s">
        <v>541</v>
      </c>
      <c r="AB63" s="606"/>
      <c r="AC63" s="637"/>
      <c r="AD63" s="797"/>
      <c r="AE63" s="637"/>
      <c r="AF63" s="797"/>
      <c r="AG63" s="798"/>
    </row>
    <row r="64" spans="1:33" s="32" customFormat="1" ht="15.75" customHeight="1">
      <c r="A64" s="266" t="s">
        <v>347</v>
      </c>
      <c r="B64" s="371" t="s">
        <v>18</v>
      </c>
      <c r="C64" s="208" t="s">
        <v>203</v>
      </c>
      <c r="D64" s="654"/>
      <c r="E64" s="655"/>
      <c r="F64" s="656"/>
      <c r="G64" s="796"/>
      <c r="H64" s="657"/>
      <c r="I64" s="655"/>
      <c r="J64" s="654"/>
      <c r="K64" s="655"/>
      <c r="L64" s="657"/>
      <c r="M64" s="655"/>
      <c r="N64" s="657"/>
      <c r="O64" s="657"/>
      <c r="P64" s="654"/>
      <c r="Q64" s="655"/>
      <c r="R64" s="657"/>
      <c r="S64" s="655"/>
      <c r="T64" s="657"/>
      <c r="U64" s="657"/>
      <c r="V64" s="636"/>
      <c r="W64" s="637"/>
      <c r="X64" s="638"/>
      <c r="Y64" s="637"/>
      <c r="Z64" s="637"/>
      <c r="AA64" s="801" t="s">
        <v>541</v>
      </c>
      <c r="AB64" s="802"/>
      <c r="AC64" s="637"/>
      <c r="AD64" s="797"/>
      <c r="AE64" s="637"/>
      <c r="AF64" s="797"/>
      <c r="AG64" s="803"/>
    </row>
    <row r="65" spans="1:33" s="32" customFormat="1" ht="9.75" customHeight="1" thickBot="1">
      <c r="A65" s="936"/>
      <c r="B65" s="983"/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  <c r="N65" s="983"/>
      <c r="O65" s="983"/>
      <c r="P65" s="983"/>
      <c r="Q65" s="983"/>
      <c r="R65" s="983"/>
      <c r="S65" s="983"/>
      <c r="T65" s="983"/>
      <c r="U65" s="983"/>
      <c r="V65" s="983"/>
      <c r="W65" s="983"/>
      <c r="X65" s="983"/>
      <c r="Y65" s="983"/>
      <c r="Z65" s="983"/>
      <c r="AA65" s="983"/>
      <c r="AB65" s="984"/>
      <c r="AC65" s="984"/>
      <c r="AD65" s="984"/>
      <c r="AE65" s="984"/>
      <c r="AF65" s="984"/>
      <c r="AG65" s="985"/>
    </row>
    <row r="66" spans="1:34" s="69" customFormat="1" ht="15.75" customHeight="1" thickTop="1">
      <c r="A66" s="647" t="s">
        <v>356</v>
      </c>
      <c r="B66" s="373" t="s">
        <v>271</v>
      </c>
      <c r="C66" s="369" t="s">
        <v>33</v>
      </c>
      <c r="D66" s="9"/>
      <c r="E66" s="10"/>
      <c r="F66" s="10"/>
      <c r="G66" s="10"/>
      <c r="H66" s="24"/>
      <c r="I66" s="112"/>
      <c r="J66" s="65"/>
      <c r="K66" s="10"/>
      <c r="L66" s="10"/>
      <c r="M66" s="10"/>
      <c r="N66" s="24"/>
      <c r="O66" s="25"/>
      <c r="P66" s="368"/>
      <c r="Q66" s="10"/>
      <c r="R66" s="10"/>
      <c r="S66" s="10"/>
      <c r="T66" s="24"/>
      <c r="U66" s="25"/>
      <c r="V66" s="368"/>
      <c r="W66" s="10"/>
      <c r="X66" s="68">
        <v>4</v>
      </c>
      <c r="Y66" s="127">
        <v>60</v>
      </c>
      <c r="Z66" s="68">
        <v>0</v>
      </c>
      <c r="AA66" s="335" t="s">
        <v>62</v>
      </c>
      <c r="AB66" s="990"/>
      <c r="AC66" s="991"/>
      <c r="AD66" s="991"/>
      <c r="AE66" s="991"/>
      <c r="AF66" s="991"/>
      <c r="AG66" s="992"/>
      <c r="AH66" s="104"/>
    </row>
    <row r="67" spans="1:33" s="32" customFormat="1" ht="9.75" customHeight="1" thickBot="1">
      <c r="A67" s="986"/>
      <c r="B67" s="987"/>
      <c r="C67" s="987"/>
      <c r="D67" s="987"/>
      <c r="E67" s="987"/>
      <c r="F67" s="987"/>
      <c r="G67" s="987"/>
      <c r="H67" s="987"/>
      <c r="I67" s="987"/>
      <c r="J67" s="987"/>
      <c r="K67" s="987"/>
      <c r="L67" s="987"/>
      <c r="M67" s="987"/>
      <c r="N67" s="987"/>
      <c r="O67" s="987"/>
      <c r="P67" s="987"/>
      <c r="Q67" s="987"/>
      <c r="R67" s="987"/>
      <c r="S67" s="987"/>
      <c r="T67" s="987"/>
      <c r="U67" s="987"/>
      <c r="V67" s="987"/>
      <c r="W67" s="987"/>
      <c r="X67" s="987"/>
      <c r="Y67" s="987"/>
      <c r="Z67" s="987"/>
      <c r="AA67" s="987"/>
      <c r="AB67" s="988"/>
      <c r="AC67" s="988"/>
      <c r="AD67" s="988"/>
      <c r="AE67" s="988"/>
      <c r="AF67" s="988"/>
      <c r="AG67" s="989"/>
    </row>
    <row r="68" spans="1:33" s="32" customFormat="1" ht="15.75" customHeight="1" thickTop="1">
      <c r="A68" s="949" t="s">
        <v>34</v>
      </c>
      <c r="B68" s="993"/>
      <c r="C68" s="993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70"/>
      <c r="AC68" s="70"/>
      <c r="AD68" s="70"/>
      <c r="AE68" s="70"/>
      <c r="AF68" s="70"/>
      <c r="AG68" s="71"/>
    </row>
    <row r="69" spans="1:39" s="32" customFormat="1" ht="15.75" customHeight="1">
      <c r="A69" s="35"/>
      <c r="B69" s="27"/>
      <c r="C69" s="36" t="s">
        <v>35</v>
      </c>
      <c r="D69" s="37"/>
      <c r="E69" s="38"/>
      <c r="F69" s="38"/>
      <c r="G69" s="38"/>
      <c r="H69" s="12"/>
      <c r="I69" s="39">
        <f>IF(COUNTIF(I13:I50,"A")=0,"",COUNTIF(I13:I50,"A"))</f>
      </c>
      <c r="J69" s="38"/>
      <c r="K69" s="38"/>
      <c r="L69" s="38"/>
      <c r="M69" s="38"/>
      <c r="N69" s="12"/>
      <c r="O69" s="39">
        <f>IF(COUNTIF(O13:O50,"A")=0,"",COUNTIF(O13:O50,"A"))</f>
      </c>
      <c r="P69" s="40"/>
      <c r="Q69" s="38"/>
      <c r="R69" s="38"/>
      <c r="S69" s="38"/>
      <c r="T69" s="12"/>
      <c r="U69" s="39">
        <f>IF(COUNTIF(U13:U50,"A")=0,"",COUNTIF(U13:U50,"A"))</f>
      </c>
      <c r="V69" s="38"/>
      <c r="W69" s="38"/>
      <c r="X69" s="38"/>
      <c r="Y69" s="38"/>
      <c r="Z69" s="12"/>
      <c r="AA69" s="37">
        <f>IF(COUNTIF(AA13:AA50,"A")=0,"",COUNTIF(AA13:AA50,"A"))</f>
      </c>
      <c r="AB69" s="118"/>
      <c r="AC69" s="38"/>
      <c r="AD69" s="38"/>
      <c r="AE69" s="38"/>
      <c r="AF69" s="12"/>
      <c r="AG69" s="72">
        <f aca="true" t="shared" si="18" ref="AG69:AG81">IF(SUM(D69:AA69)=0,"",(SUM(D69:AA69)))</f>
      </c>
      <c r="AM69" s="73"/>
    </row>
    <row r="70" spans="1:39" s="32" customFormat="1" ht="15.75" customHeight="1">
      <c r="A70" s="35"/>
      <c r="B70" s="27"/>
      <c r="C70" s="36" t="s">
        <v>36</v>
      </c>
      <c r="D70" s="37"/>
      <c r="E70" s="38"/>
      <c r="F70" s="38"/>
      <c r="G70" s="38"/>
      <c r="H70" s="12"/>
      <c r="I70" s="39">
        <f>IF(COUNTIF(I13:I50,"B")=0,"",COUNTIF(I13:I50,"B"))</f>
      </c>
      <c r="J70" s="38"/>
      <c r="K70" s="38"/>
      <c r="L70" s="38"/>
      <c r="M70" s="38"/>
      <c r="N70" s="12"/>
      <c r="O70" s="39">
        <v>4</v>
      </c>
      <c r="P70" s="40"/>
      <c r="Q70" s="38"/>
      <c r="R70" s="38"/>
      <c r="S70" s="38"/>
      <c r="T70" s="12"/>
      <c r="U70" s="39">
        <f>IF(COUNTIF(U13:U50,"B")=0,"",COUNTIF(U13:U50,"B"))</f>
      </c>
      <c r="V70" s="38"/>
      <c r="W70" s="38"/>
      <c r="X70" s="38"/>
      <c r="Y70" s="38"/>
      <c r="Z70" s="12"/>
      <c r="AA70" s="37">
        <f>IF(COUNTIF(AA13:AA50,"B")=0,"",COUNTIF(AA13:AA50,"B"))</f>
      </c>
      <c r="AB70" s="118"/>
      <c r="AC70" s="38"/>
      <c r="AD70" s="38"/>
      <c r="AE70" s="38"/>
      <c r="AF70" s="12"/>
      <c r="AG70" s="72">
        <f t="shared" si="18"/>
        <v>4</v>
      </c>
      <c r="AM70" s="73"/>
    </row>
    <row r="71" spans="1:39" s="32" customFormat="1" ht="15.75" customHeight="1">
      <c r="A71" s="35"/>
      <c r="B71" s="27"/>
      <c r="C71" s="36" t="s">
        <v>37</v>
      </c>
      <c r="D71" s="37"/>
      <c r="E71" s="38"/>
      <c r="F71" s="38"/>
      <c r="G71" s="38"/>
      <c r="H71" s="12"/>
      <c r="I71" s="39">
        <f>IF(COUNTIF(I13:I50,"F")=0,"",COUNTIF(I13:I50,"F"))</f>
      </c>
      <c r="J71" s="38"/>
      <c r="K71" s="38"/>
      <c r="L71" s="38"/>
      <c r="M71" s="38"/>
      <c r="N71" s="12"/>
      <c r="O71" s="39">
        <f>IF(COUNTIF(O13:O50,"F")=0,"",COUNTIF(O13:O50,"F"))</f>
      </c>
      <c r="P71" s="40"/>
      <c r="Q71" s="38"/>
      <c r="R71" s="38"/>
      <c r="S71" s="38"/>
      <c r="T71" s="12"/>
      <c r="U71" s="39">
        <v>1</v>
      </c>
      <c r="V71" s="38"/>
      <c r="W71" s="38"/>
      <c r="X71" s="38"/>
      <c r="Y71" s="38"/>
      <c r="Z71" s="12"/>
      <c r="AA71" s="37">
        <f>IF(COUNTIF(AA13:AA50,"F")=0,"",COUNTIF(AA13:AA50,"F"))</f>
      </c>
      <c r="AB71" s="118"/>
      <c r="AC71" s="38"/>
      <c r="AD71" s="38"/>
      <c r="AE71" s="38"/>
      <c r="AF71" s="12"/>
      <c r="AG71" s="72">
        <f t="shared" si="18"/>
        <v>1</v>
      </c>
      <c r="AM71" s="73"/>
    </row>
    <row r="72" spans="1:39" s="32" customFormat="1" ht="15.75" customHeight="1">
      <c r="A72" s="35"/>
      <c r="B72" s="27"/>
      <c r="C72" s="36" t="s">
        <v>38</v>
      </c>
      <c r="D72" s="37"/>
      <c r="E72" s="38"/>
      <c r="F72" s="38"/>
      <c r="G72" s="38"/>
      <c r="H72" s="12"/>
      <c r="I72" s="39">
        <f>IF(COUNTIF(I13:I50,"F(Z)")=0,"",COUNTIF(I13:I50,"F(Z)"))</f>
      </c>
      <c r="J72" s="38"/>
      <c r="K72" s="38"/>
      <c r="L72" s="38"/>
      <c r="M72" s="38"/>
      <c r="N72" s="12"/>
      <c r="O72" s="39">
        <f>IF(COUNTIF(O13:O50,"F(Z)")=0,"",COUNTIF(O13:O50,"F(Z)"))</f>
      </c>
      <c r="P72" s="40"/>
      <c r="Q72" s="38"/>
      <c r="R72" s="38"/>
      <c r="S72" s="38"/>
      <c r="T72" s="12"/>
      <c r="U72" s="39">
        <f>IF(COUNTIF(U13:U50,"F(Z)")=0,"",COUNTIF(U13:U50,"F(Z)"))</f>
      </c>
      <c r="V72" s="38"/>
      <c r="W72" s="38"/>
      <c r="X72" s="38"/>
      <c r="Y72" s="38"/>
      <c r="Z72" s="12"/>
      <c r="AA72" s="37">
        <f>IF(COUNTIF(AA13:AA50,"F(Z)")=0,"",COUNTIF(AA13:AA50,"F(Z)"))</f>
      </c>
      <c r="AB72" s="118"/>
      <c r="AC72" s="38"/>
      <c r="AD72" s="38"/>
      <c r="AE72" s="38"/>
      <c r="AF72" s="12"/>
      <c r="AG72" s="72">
        <f t="shared" si="18"/>
      </c>
      <c r="AM72" s="73"/>
    </row>
    <row r="73" spans="1:39" s="32" customFormat="1" ht="15.75" customHeight="1">
      <c r="A73" s="35"/>
      <c r="B73" s="27"/>
      <c r="C73" s="36" t="s">
        <v>39</v>
      </c>
      <c r="D73" s="37"/>
      <c r="E73" s="38"/>
      <c r="F73" s="38"/>
      <c r="G73" s="38"/>
      <c r="H73" s="12"/>
      <c r="I73" s="39">
        <f>IF(COUNTIF(I13:I50,"G")=0,"",COUNTIF(I13:I50,"G"))</f>
      </c>
      <c r="J73" s="38"/>
      <c r="K73" s="38"/>
      <c r="L73" s="38"/>
      <c r="M73" s="38"/>
      <c r="N73" s="12"/>
      <c r="O73" s="39">
        <f>IF(COUNTIF(O13:O50,"G")=0,"",COUNTIF(O13:O50,"G"))</f>
        <v>1</v>
      </c>
      <c r="P73" s="40"/>
      <c r="Q73" s="38"/>
      <c r="R73" s="38"/>
      <c r="S73" s="38"/>
      <c r="T73" s="12"/>
      <c r="U73" s="39">
        <f>IF(COUNTIF(U13:U50,"G")=0,"",COUNTIF(U13:U50,"G"))</f>
        <v>4</v>
      </c>
      <c r="V73" s="38"/>
      <c r="W73" s="38"/>
      <c r="X73" s="38"/>
      <c r="Y73" s="38"/>
      <c r="Z73" s="12"/>
      <c r="AA73" s="37">
        <f>IF(COUNTIF(AA13:AA50,"G")=0,"",COUNTIF(AA13:AA50,"G"))</f>
        <v>4</v>
      </c>
      <c r="AB73" s="118"/>
      <c r="AC73" s="38"/>
      <c r="AD73" s="38"/>
      <c r="AE73" s="38"/>
      <c r="AF73" s="12"/>
      <c r="AG73" s="72">
        <f t="shared" si="18"/>
        <v>9</v>
      </c>
      <c r="AM73" s="73"/>
    </row>
    <row r="74" spans="1:39" s="32" customFormat="1" ht="15.75" customHeight="1">
      <c r="A74" s="35"/>
      <c r="B74" s="27"/>
      <c r="C74" s="36" t="s">
        <v>40</v>
      </c>
      <c r="D74" s="37"/>
      <c r="E74" s="38"/>
      <c r="F74" s="38"/>
      <c r="G74" s="38"/>
      <c r="H74" s="12"/>
      <c r="I74" s="39">
        <f>IF(COUNTIF(I13:I50,"G(Z)")=0,"",COUNTIF(I13:I50,"G(Z)"))</f>
      </c>
      <c r="J74" s="38"/>
      <c r="K74" s="38"/>
      <c r="L74" s="38"/>
      <c r="M74" s="38"/>
      <c r="N74" s="12"/>
      <c r="O74" s="39">
        <f>IF(COUNTIF(O13:O50,"G(Z)")=0,"",COUNTIF(O13:O50,"G(Z)"))</f>
      </c>
      <c r="P74" s="40"/>
      <c r="Q74" s="38"/>
      <c r="R74" s="38"/>
      <c r="S74" s="38"/>
      <c r="T74" s="12"/>
      <c r="U74" s="39">
        <f>IF(COUNTIF(U13:U50,"G(Z)")=0,"",COUNTIF(U13:U50,"G(Z)"))</f>
      </c>
      <c r="V74" s="38"/>
      <c r="W74" s="38"/>
      <c r="X74" s="38"/>
      <c r="Y74" s="38"/>
      <c r="Z74" s="12"/>
      <c r="AA74" s="37">
        <f>IF(COUNTIF(AA13:AA50,"G(Z)")=0,"",COUNTIF(AA13:AA50,"G(Z)"))</f>
        <v>1</v>
      </c>
      <c r="AB74" s="118"/>
      <c r="AC74" s="38"/>
      <c r="AD74" s="38"/>
      <c r="AE74" s="38"/>
      <c r="AF74" s="12"/>
      <c r="AG74" s="72">
        <f t="shared" si="18"/>
        <v>1</v>
      </c>
      <c r="AM74" s="73"/>
    </row>
    <row r="75" spans="1:39" s="32" customFormat="1" ht="15.75" customHeight="1">
      <c r="A75" s="35"/>
      <c r="B75" s="27"/>
      <c r="C75" s="36" t="s">
        <v>41</v>
      </c>
      <c r="D75" s="37"/>
      <c r="E75" s="38"/>
      <c r="F75" s="38"/>
      <c r="G75" s="38"/>
      <c r="H75" s="12"/>
      <c r="I75" s="39">
        <f>IF(COUNTIF(I13:I50,"V")=0,"",COUNTIF(I13:I50,"V"))</f>
      </c>
      <c r="J75" s="38"/>
      <c r="K75" s="38"/>
      <c r="L75" s="38"/>
      <c r="M75" s="38"/>
      <c r="N75" s="12"/>
      <c r="O75" s="39">
        <f>IF(COUNTIF(O13:O50,"V")=0,"",COUNTIF(O13:O50,"V"))</f>
      </c>
      <c r="P75" s="40"/>
      <c r="Q75" s="38"/>
      <c r="R75" s="38"/>
      <c r="S75" s="38"/>
      <c r="T75" s="12"/>
      <c r="U75" s="39">
        <v>2</v>
      </c>
      <c r="V75" s="38"/>
      <c r="W75" s="38"/>
      <c r="X75" s="38"/>
      <c r="Y75" s="38"/>
      <c r="Z75" s="12"/>
      <c r="AA75" s="37">
        <v>1</v>
      </c>
      <c r="AB75" s="118"/>
      <c r="AC75" s="38"/>
      <c r="AD75" s="38"/>
      <c r="AE75" s="38"/>
      <c r="AF75" s="12"/>
      <c r="AG75" s="72">
        <f t="shared" si="18"/>
        <v>3</v>
      </c>
      <c r="AM75" s="73"/>
    </row>
    <row r="76" spans="1:39" s="32" customFormat="1" ht="15.75" customHeight="1">
      <c r="A76" s="35"/>
      <c r="B76" s="27"/>
      <c r="C76" s="36" t="s">
        <v>42</v>
      </c>
      <c r="D76" s="37"/>
      <c r="E76" s="38"/>
      <c r="F76" s="38"/>
      <c r="G76" s="38"/>
      <c r="H76" s="12"/>
      <c r="I76" s="39">
        <f>IF(COUNTIF(I13:I50,"V(Z)")=0,"",COUNTIF(I13:I50,"V(Z)"))</f>
      </c>
      <c r="J76" s="38"/>
      <c r="K76" s="38"/>
      <c r="L76" s="38"/>
      <c r="M76" s="38"/>
      <c r="N76" s="12"/>
      <c r="O76" s="39">
        <f>IF(COUNTIF(O13:O50,"V(Z)")=0,"",COUNTIF(O13:O50,"V(Z)"))</f>
      </c>
      <c r="P76" s="40"/>
      <c r="Q76" s="38"/>
      <c r="R76" s="38"/>
      <c r="S76" s="38"/>
      <c r="T76" s="12"/>
      <c r="U76" s="39">
        <f>IF(COUNTIF(U13:U50,"V(Z)")=0,"",COUNTIF(U13:U50,"V(Z)"))</f>
      </c>
      <c r="V76" s="38"/>
      <c r="W76" s="38"/>
      <c r="X76" s="38"/>
      <c r="Y76" s="38"/>
      <c r="Z76" s="12"/>
      <c r="AA76" s="37">
        <f>IF(COUNTIF(AA13:AA50,"V(Z)")=0,"",COUNTIF(AA13:AA50,"V(Z)"))</f>
      </c>
      <c r="AB76" s="118"/>
      <c r="AC76" s="38"/>
      <c r="AD76" s="38"/>
      <c r="AE76" s="38"/>
      <c r="AF76" s="12"/>
      <c r="AG76" s="72">
        <f t="shared" si="18"/>
      </c>
      <c r="AM76" s="73"/>
    </row>
    <row r="77" spans="1:39" s="32" customFormat="1" ht="15.75" customHeight="1">
      <c r="A77" s="35"/>
      <c r="B77" s="27"/>
      <c r="C77" s="36" t="s">
        <v>43</v>
      </c>
      <c r="D77" s="37"/>
      <c r="E77" s="38"/>
      <c r="F77" s="38"/>
      <c r="G77" s="38"/>
      <c r="H77" s="12"/>
      <c r="I77" s="39">
        <f>IF(COUNTIF(I13:I50,"AV")=0,"",COUNTIF(I13:I50,"AV"))</f>
      </c>
      <c r="J77" s="38"/>
      <c r="K77" s="38"/>
      <c r="L77" s="38"/>
      <c r="M77" s="38"/>
      <c r="N77" s="12"/>
      <c r="O77" s="39">
        <f>IF(COUNTIF(O13:O50,"AV")=0,"",COUNTIF(O13:O50,"AV"))</f>
      </c>
      <c r="P77" s="40"/>
      <c r="Q77" s="38"/>
      <c r="R77" s="38"/>
      <c r="S77" s="38"/>
      <c r="T77" s="12"/>
      <c r="U77" s="39">
        <f>IF(COUNTIF(U13:U50,"AV")=0,"",COUNTIF(U13:U50,"AV"))</f>
      </c>
      <c r="V77" s="38"/>
      <c r="W77" s="38"/>
      <c r="X77" s="38"/>
      <c r="Y77" s="38"/>
      <c r="Z77" s="12"/>
      <c r="AA77" s="37">
        <f>IF(COUNTIF(AA13:AA50,"AV")=0,"",COUNTIF(AA13:AA50,"AV"))</f>
      </c>
      <c r="AB77" s="118"/>
      <c r="AC77" s="38"/>
      <c r="AD77" s="38"/>
      <c r="AE77" s="38"/>
      <c r="AF77" s="12"/>
      <c r="AG77" s="72">
        <f t="shared" si="18"/>
      </c>
      <c r="AM77" s="73"/>
    </row>
    <row r="78" spans="1:39" s="32" customFormat="1" ht="15.75" customHeight="1">
      <c r="A78" s="35"/>
      <c r="B78" s="27"/>
      <c r="C78" s="36" t="s">
        <v>44</v>
      </c>
      <c r="D78" s="37"/>
      <c r="E78" s="38"/>
      <c r="F78" s="38"/>
      <c r="G78" s="38"/>
      <c r="H78" s="12"/>
      <c r="I78" s="39">
        <f>IF(COUNTIF(I2:I50,"KO")=0,"",COUNTIF(I2:I50,"KO"))</f>
      </c>
      <c r="J78" s="38"/>
      <c r="K78" s="38"/>
      <c r="L78" s="38"/>
      <c r="M78" s="38"/>
      <c r="N78" s="12"/>
      <c r="O78" s="39">
        <f>IF(COUNTIF(O2:O50,"KO")=0,"",COUNTIF(O2:O50,"KO"))</f>
      </c>
      <c r="P78" s="40"/>
      <c r="Q78" s="38"/>
      <c r="R78" s="38"/>
      <c r="S78" s="38"/>
      <c r="T78" s="12"/>
      <c r="U78" s="39">
        <f>IF(COUNTIF(U2:U50,"KO")=0,"",COUNTIF(U2:U50,"KO"))</f>
      </c>
      <c r="V78" s="38"/>
      <c r="W78" s="38"/>
      <c r="X78" s="38"/>
      <c r="Y78" s="38"/>
      <c r="Z78" s="12"/>
      <c r="AA78" s="37">
        <f>IF(COUNTIF(AA2:AA50,"KO")=0,"",COUNTIF(AA2:AA50,"KO"))</f>
      </c>
      <c r="AB78" s="118"/>
      <c r="AC78" s="38"/>
      <c r="AD78" s="38"/>
      <c r="AE78" s="38"/>
      <c r="AF78" s="12"/>
      <c r="AG78" s="72">
        <f t="shared" si="18"/>
      </c>
      <c r="AM78" s="73"/>
    </row>
    <row r="79" spans="1:39" s="32" customFormat="1" ht="15.75" customHeight="1">
      <c r="A79" s="35"/>
      <c r="B79" s="27"/>
      <c r="C79" s="44" t="s">
        <v>45</v>
      </c>
      <c r="D79" s="37"/>
      <c r="E79" s="38"/>
      <c r="F79" s="38"/>
      <c r="G79" s="38"/>
      <c r="H79" s="12"/>
      <c r="I79" s="39">
        <f>IF(COUNTIF(I13:I50,"S")=0,"",COUNTIF(I13:I50,"S"))</f>
      </c>
      <c r="J79" s="38"/>
      <c r="K79" s="38"/>
      <c r="L79" s="38"/>
      <c r="M79" s="38"/>
      <c r="N79" s="12"/>
      <c r="O79" s="39">
        <f>IF(COUNTIF(O13:O50,"S")=0,"",COUNTIF(O13:O50,"S"))</f>
      </c>
      <c r="P79" s="40"/>
      <c r="Q79" s="38"/>
      <c r="R79" s="38"/>
      <c r="S79" s="38"/>
      <c r="T79" s="12"/>
      <c r="U79" s="39">
        <v>1</v>
      </c>
      <c r="V79" s="38"/>
      <c r="W79" s="38"/>
      <c r="X79" s="38"/>
      <c r="Y79" s="38"/>
      <c r="Z79" s="12"/>
      <c r="AA79" s="37"/>
      <c r="AB79" s="118"/>
      <c r="AC79" s="38"/>
      <c r="AD79" s="38"/>
      <c r="AE79" s="38"/>
      <c r="AF79" s="12"/>
      <c r="AG79" s="72">
        <f t="shared" si="18"/>
        <v>1</v>
      </c>
      <c r="AM79" s="73"/>
    </row>
    <row r="80" spans="1:39" s="32" customFormat="1" ht="15.75" customHeight="1">
      <c r="A80" s="35"/>
      <c r="B80" s="27"/>
      <c r="C80" s="44" t="s">
        <v>46</v>
      </c>
      <c r="D80" s="45"/>
      <c r="E80" s="46"/>
      <c r="F80" s="46"/>
      <c r="G80" s="46"/>
      <c r="H80" s="47"/>
      <c r="I80" s="39">
        <f>IF(COUNTIF(I13:I50,"Z")=0,"",COUNTIF(I13:I50,"Z"))</f>
      </c>
      <c r="J80" s="46"/>
      <c r="K80" s="46"/>
      <c r="L80" s="46"/>
      <c r="M80" s="46"/>
      <c r="N80" s="47"/>
      <c r="O80" s="39">
        <f>IF(COUNTIF(O13:O50,"Z")=0,"",COUNTIF(O13:O50,"Z"))</f>
      </c>
      <c r="P80" s="48"/>
      <c r="Q80" s="46"/>
      <c r="R80" s="46"/>
      <c r="S80" s="46"/>
      <c r="T80" s="47"/>
      <c r="U80" s="39">
        <f>IF(COUNTIF(U13:U50,"Z")=0,"",COUNTIF(U13:U50,"Z"))</f>
      </c>
      <c r="V80" s="46"/>
      <c r="W80" s="46"/>
      <c r="X80" s="46"/>
      <c r="Y80" s="46"/>
      <c r="Z80" s="47"/>
      <c r="AA80" s="37">
        <v>14</v>
      </c>
      <c r="AB80" s="118"/>
      <c r="AC80" s="38"/>
      <c r="AD80" s="38"/>
      <c r="AE80" s="38"/>
      <c r="AF80" s="12"/>
      <c r="AG80" s="72">
        <f t="shared" si="18"/>
        <v>14</v>
      </c>
      <c r="AM80" s="73"/>
    </row>
    <row r="81" spans="1:39" s="32" customFormat="1" ht="15.75" customHeight="1">
      <c r="A81" s="74"/>
      <c r="B81" s="28"/>
      <c r="C81" s="49" t="s">
        <v>47</v>
      </c>
      <c r="D81" s="75"/>
      <c r="E81" s="76"/>
      <c r="F81" s="76"/>
      <c r="G81" s="76"/>
      <c r="H81" s="77"/>
      <c r="I81" s="39">
        <f>IF(COUNTIF(I13:I50,"KR")=0,"",COUNTIF(I13:I50,"KR"))</f>
      </c>
      <c r="J81" s="76"/>
      <c r="K81" s="76"/>
      <c r="L81" s="76"/>
      <c r="M81" s="76"/>
      <c r="N81" s="77"/>
      <c r="O81" s="39">
        <v>2</v>
      </c>
      <c r="P81" s="78"/>
      <c r="Q81" s="76"/>
      <c r="R81" s="76"/>
      <c r="S81" s="76"/>
      <c r="T81" s="77"/>
      <c r="U81" s="39">
        <v>1</v>
      </c>
      <c r="V81" s="76"/>
      <c r="W81" s="76"/>
      <c r="X81" s="76"/>
      <c r="Y81" s="76"/>
      <c r="Z81" s="77"/>
      <c r="AA81" s="37">
        <v>2</v>
      </c>
      <c r="AB81" s="119"/>
      <c r="AC81" s="79"/>
      <c r="AD81" s="79"/>
      <c r="AE81" s="79"/>
      <c r="AF81" s="80"/>
      <c r="AG81" s="72">
        <f t="shared" si="18"/>
        <v>5</v>
      </c>
      <c r="AM81" s="73"/>
    </row>
    <row r="82" spans="1:39" s="32" customFormat="1" ht="21" customHeight="1">
      <c r="A82" s="81"/>
      <c r="B82" s="82"/>
      <c r="C82" s="111" t="s">
        <v>67</v>
      </c>
      <c r="D82" s="83"/>
      <c r="E82" s="83"/>
      <c r="F82" s="83"/>
      <c r="G82" s="83"/>
      <c r="H82" s="84"/>
      <c r="I82" s="146"/>
      <c r="J82" s="83"/>
      <c r="K82" s="83"/>
      <c r="L82" s="83"/>
      <c r="M82" s="83"/>
      <c r="N82" s="84"/>
      <c r="O82" s="85"/>
      <c r="P82" s="86"/>
      <c r="Q82" s="83"/>
      <c r="R82" s="83"/>
      <c r="S82" s="83"/>
      <c r="T82" s="84"/>
      <c r="U82" s="85"/>
      <c r="V82" s="83"/>
      <c r="W82" s="83"/>
      <c r="X82" s="83"/>
      <c r="Y82" s="83"/>
      <c r="Z82" s="84"/>
      <c r="AA82" s="116"/>
      <c r="AB82" s="120"/>
      <c r="AC82" s="87"/>
      <c r="AD82" s="87"/>
      <c r="AE82" s="87"/>
      <c r="AF82" s="88"/>
      <c r="AG82" s="147"/>
      <c r="AM82" s="73"/>
    </row>
    <row r="83" spans="1:33" s="32" customFormat="1" ht="15.75" customHeight="1" thickBot="1">
      <c r="A83" s="89"/>
      <c r="B83" s="90"/>
      <c r="C83" s="105" t="s">
        <v>64</v>
      </c>
      <c r="D83" s="91"/>
      <c r="E83" s="92"/>
      <c r="F83" s="92"/>
      <c r="G83" s="92"/>
      <c r="H83" s="93"/>
      <c r="I83" s="106">
        <f>IF(SUM(I69:I82)=0,"",(SUM(I69:I82)))</f>
      </c>
      <c r="J83" s="107"/>
      <c r="K83" s="107"/>
      <c r="L83" s="107"/>
      <c r="M83" s="107"/>
      <c r="N83" s="108"/>
      <c r="O83" s="106">
        <f>IF(SUM(O69:O82)=0,"",(SUM(O69:O82)))</f>
        <v>7</v>
      </c>
      <c r="P83" s="109"/>
      <c r="Q83" s="107"/>
      <c r="R83" s="107"/>
      <c r="S83" s="107"/>
      <c r="T83" s="108"/>
      <c r="U83" s="106">
        <f>IF(SUM(U69:U82)=0,"",(SUM(U69:U82)))</f>
        <v>9</v>
      </c>
      <c r="V83" s="107"/>
      <c r="W83" s="107"/>
      <c r="X83" s="107"/>
      <c r="Y83" s="107"/>
      <c r="Z83" s="108"/>
      <c r="AA83" s="117">
        <f>IF(SUM(AA69:AA82)=0,"",(SUM(AA69:AA82)))</f>
        <v>22</v>
      </c>
      <c r="AB83" s="121"/>
      <c r="AC83" s="107"/>
      <c r="AD83" s="107"/>
      <c r="AE83" s="107"/>
      <c r="AF83" s="108"/>
      <c r="AG83" s="110">
        <f>IF(SUM(AG69:AG82)=0,"",(SUM(AG69:AG82)))</f>
        <v>38</v>
      </c>
    </row>
    <row r="84" spans="1:33" s="32" customFormat="1" ht="15.75" customHeight="1" thickTop="1">
      <c r="A84" s="996" t="s">
        <v>49</v>
      </c>
      <c r="B84" s="997"/>
      <c r="C84" s="997"/>
      <c r="D84" s="997"/>
      <c r="E84" s="997"/>
      <c r="F84" s="997"/>
      <c r="G84" s="997"/>
      <c r="H84" s="997"/>
      <c r="I84" s="997"/>
      <c r="J84" s="997"/>
      <c r="K84" s="997"/>
      <c r="L84" s="997"/>
      <c r="M84" s="997"/>
      <c r="N84" s="997"/>
      <c r="O84" s="997"/>
      <c r="P84" s="997"/>
      <c r="Q84" s="997"/>
      <c r="R84" s="997"/>
      <c r="S84" s="997"/>
      <c r="T84" s="997"/>
      <c r="U84" s="997"/>
      <c r="V84" s="997"/>
      <c r="W84" s="997"/>
      <c r="X84" s="997"/>
      <c r="Y84" s="997"/>
      <c r="Z84" s="997"/>
      <c r="AA84" s="997"/>
      <c r="AB84" s="972"/>
      <c r="AC84" s="973"/>
      <c r="AD84" s="973"/>
      <c r="AE84" s="973"/>
      <c r="AF84" s="973"/>
      <c r="AG84" s="974"/>
    </row>
    <row r="85" spans="1:33" s="32" customFormat="1" ht="15.75" customHeight="1">
      <c r="A85" s="967" t="s">
        <v>529</v>
      </c>
      <c r="B85" s="968"/>
      <c r="C85" s="968"/>
      <c r="D85" s="968"/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9"/>
      <c r="AB85" s="975"/>
      <c r="AC85" s="976"/>
      <c r="AD85" s="976"/>
      <c r="AE85" s="976"/>
      <c r="AF85" s="976"/>
      <c r="AG85" s="977"/>
    </row>
    <row r="86" spans="1:33" s="32" customFormat="1" ht="15.75" customHeight="1">
      <c r="A86" s="967" t="s">
        <v>339</v>
      </c>
      <c r="B86" s="968"/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968"/>
      <c r="AA86" s="969"/>
      <c r="AB86" s="975"/>
      <c r="AC86" s="976"/>
      <c r="AD86" s="976"/>
      <c r="AE86" s="976"/>
      <c r="AF86" s="976"/>
      <c r="AG86" s="977"/>
    </row>
    <row r="87" spans="1:33" s="32" customFormat="1" ht="15.75" customHeight="1">
      <c r="A87" s="970"/>
      <c r="B87" s="971"/>
      <c r="C87" s="971"/>
      <c r="D87" s="971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5"/>
      <c r="AC87" s="976"/>
      <c r="AD87" s="976"/>
      <c r="AE87" s="976"/>
      <c r="AF87" s="976"/>
      <c r="AG87" s="977"/>
    </row>
    <row r="88" spans="1:33" s="32" customFormat="1" ht="15.75" customHeight="1" thickBot="1">
      <c r="A88" s="981"/>
      <c r="B88" s="982"/>
      <c r="C88" s="982"/>
      <c r="D88" s="982"/>
      <c r="E88" s="982"/>
      <c r="F88" s="982"/>
      <c r="G88" s="982"/>
      <c r="H88" s="982"/>
      <c r="I88" s="982"/>
      <c r="J88" s="982"/>
      <c r="K88" s="982"/>
      <c r="L88" s="982"/>
      <c r="M88" s="982"/>
      <c r="N88" s="982"/>
      <c r="O88" s="982"/>
      <c r="P88" s="982"/>
      <c r="Q88" s="982"/>
      <c r="R88" s="982"/>
      <c r="S88" s="982"/>
      <c r="T88" s="982"/>
      <c r="U88" s="982"/>
      <c r="V88" s="982"/>
      <c r="W88" s="982"/>
      <c r="X88" s="982"/>
      <c r="Y88" s="982"/>
      <c r="Z88" s="982"/>
      <c r="AA88" s="982"/>
      <c r="AB88" s="978"/>
      <c r="AC88" s="979"/>
      <c r="AD88" s="979"/>
      <c r="AE88" s="979"/>
      <c r="AF88" s="979"/>
      <c r="AG88" s="980"/>
    </row>
    <row r="89" spans="1:3" s="32" customFormat="1" ht="15.75" customHeight="1" thickTop="1">
      <c r="A89" s="50"/>
      <c r="B89" s="53"/>
      <c r="C89" s="53"/>
    </row>
    <row r="90" spans="1:3" s="32" customFormat="1" ht="15.75" customHeight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" s="32" customFormat="1" ht="15.75" customHeight="1">
      <c r="A160" s="50"/>
      <c r="B160" s="54"/>
      <c r="C160" s="54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 customHeight="1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</sheetData>
  <sheetProtection selectLockedCells="1"/>
  <mergeCells count="50">
    <mergeCell ref="H8:H9"/>
    <mergeCell ref="B6:B9"/>
    <mergeCell ref="Z8:Z9"/>
    <mergeCell ref="O8:O9"/>
    <mergeCell ref="D7:I7"/>
    <mergeCell ref="D8:E8"/>
    <mergeCell ref="F8:G8"/>
    <mergeCell ref="J7:O7"/>
    <mergeCell ref="V7:AA7"/>
    <mergeCell ref="V8:W8"/>
    <mergeCell ref="I8:I9"/>
    <mergeCell ref="A3:AG3"/>
    <mergeCell ref="A4:AG4"/>
    <mergeCell ref="AA8:AA9"/>
    <mergeCell ref="D6:AA6"/>
    <mergeCell ref="J8:K8"/>
    <mergeCell ref="L8:M8"/>
    <mergeCell ref="A6:A9"/>
    <mergeCell ref="C6:C9"/>
    <mergeCell ref="N8:N9"/>
    <mergeCell ref="A86:AA86"/>
    <mergeCell ref="A68:AA68"/>
    <mergeCell ref="A65:AG65"/>
    <mergeCell ref="A67:AG67"/>
    <mergeCell ref="AB66:AG66"/>
    <mergeCell ref="AF8:AF9"/>
    <mergeCell ref="D20:AG20"/>
    <mergeCell ref="D40:AG40"/>
    <mergeCell ref="AB8:AC8"/>
    <mergeCell ref="AD8:AE8"/>
    <mergeCell ref="A5:AG5"/>
    <mergeCell ref="D53:AG53"/>
    <mergeCell ref="AB84:AG88"/>
    <mergeCell ref="P7:U7"/>
    <mergeCell ref="P8:Q8"/>
    <mergeCell ref="R8:S8"/>
    <mergeCell ref="T8:T9"/>
    <mergeCell ref="U8:U9"/>
    <mergeCell ref="X8:Y8"/>
    <mergeCell ref="A85:AA85"/>
    <mergeCell ref="D58:AG58"/>
    <mergeCell ref="A87:AA87"/>
    <mergeCell ref="A88:AA88"/>
    <mergeCell ref="A1:AG1"/>
    <mergeCell ref="A2:AG2"/>
    <mergeCell ref="A84:AA84"/>
    <mergeCell ref="AG8:AG9"/>
    <mergeCell ref="AB6:AG6"/>
    <mergeCell ref="AB7:AG7"/>
    <mergeCell ref="D11:AG12"/>
  </mergeCells>
  <printOptions/>
  <pageMargins left="1.44" right="0.75" top="1" bottom="1" header="0.5" footer="0.5"/>
  <pageSetup horizontalDpi="600" verticalDpi="600" orientation="portrait" paperSize="9" scale="35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B253"/>
  <sheetViews>
    <sheetView zoomScale="75" zoomScaleNormal="75" zoomScaleSheetLayoutView="75" zoomScalePageLayoutView="0" workbookViewId="0" topLeftCell="A1">
      <pane ySplit="9" topLeftCell="A78" activePane="bottomLeft" state="frozen"/>
      <selection pane="topLeft" activeCell="A1" sqref="A1"/>
      <selection pane="bottomLeft" activeCell="A6" sqref="A6:AG84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6.6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7.660156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7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885" t="s">
        <v>0</v>
      </c>
      <c r="B1" s="885"/>
      <c r="C1" s="885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886" t="s">
        <v>162</v>
      </c>
      <c r="B2" s="886"/>
      <c r="C2" s="886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12" t="s">
        <v>474</v>
      </c>
      <c r="B3" s="101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14" t="s">
        <v>1</v>
      </c>
      <c r="B4" s="1014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893" t="s">
        <v>2</v>
      </c>
      <c r="B5" s="893"/>
      <c r="C5" s="893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26" t="s">
        <v>3</v>
      </c>
      <c r="B6" s="1034" t="s">
        <v>4</v>
      </c>
      <c r="C6" s="1020"/>
      <c r="D6" s="1017" t="s">
        <v>6</v>
      </c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9"/>
      <c r="AB6" s="999" t="s">
        <v>69</v>
      </c>
      <c r="AC6" s="999"/>
      <c r="AD6" s="999"/>
      <c r="AE6" s="999"/>
      <c r="AF6" s="999"/>
      <c r="AG6" s="1000"/>
    </row>
    <row r="7" spans="1:33" ht="15.75" customHeight="1">
      <c r="A7" s="1027"/>
      <c r="B7" s="1035"/>
      <c r="C7" s="1021"/>
      <c r="D7" s="1008" t="s">
        <v>11</v>
      </c>
      <c r="E7" s="1002"/>
      <c r="F7" s="1002"/>
      <c r="G7" s="1002"/>
      <c r="H7" s="1002"/>
      <c r="I7" s="1009"/>
      <c r="J7" s="1008" t="s">
        <v>50</v>
      </c>
      <c r="K7" s="1002"/>
      <c r="L7" s="1002"/>
      <c r="M7" s="1002"/>
      <c r="N7" s="1002"/>
      <c r="O7" s="1009"/>
      <c r="P7" s="1008" t="s">
        <v>51</v>
      </c>
      <c r="Q7" s="1002"/>
      <c r="R7" s="1002"/>
      <c r="S7" s="1002"/>
      <c r="T7" s="1002"/>
      <c r="U7" s="1009"/>
      <c r="V7" s="1008" t="s">
        <v>52</v>
      </c>
      <c r="W7" s="1002"/>
      <c r="X7" s="1002"/>
      <c r="Y7" s="1002"/>
      <c r="Z7" s="1002"/>
      <c r="AA7" s="1009"/>
      <c r="AB7" s="1001" t="s">
        <v>53</v>
      </c>
      <c r="AC7" s="1002"/>
      <c r="AD7" s="1002"/>
      <c r="AE7" s="1002"/>
      <c r="AF7" s="1002"/>
      <c r="AG7" s="1003"/>
    </row>
    <row r="8" spans="1:33" ht="15.75" customHeight="1" thickBot="1">
      <c r="A8" s="1027"/>
      <c r="B8" s="1035"/>
      <c r="C8" s="1021"/>
      <c r="D8" s="1005" t="s">
        <v>12</v>
      </c>
      <c r="E8" s="1005"/>
      <c r="F8" s="1006" t="s">
        <v>13</v>
      </c>
      <c r="G8" s="1006"/>
      <c r="H8" s="1010" t="s">
        <v>14</v>
      </c>
      <c r="I8" s="1011" t="s">
        <v>75</v>
      </c>
      <c r="J8" s="1005" t="s">
        <v>12</v>
      </c>
      <c r="K8" s="1005"/>
      <c r="L8" s="1006" t="s">
        <v>13</v>
      </c>
      <c r="M8" s="1006"/>
      <c r="N8" s="1010" t="s">
        <v>14</v>
      </c>
      <c r="O8" s="1011" t="s">
        <v>75</v>
      </c>
      <c r="P8" s="1005" t="s">
        <v>12</v>
      </c>
      <c r="Q8" s="1005"/>
      <c r="R8" s="1006" t="s">
        <v>13</v>
      </c>
      <c r="S8" s="1006"/>
      <c r="T8" s="1010" t="s">
        <v>14</v>
      </c>
      <c r="U8" s="1011" t="s">
        <v>75</v>
      </c>
      <c r="V8" s="1005" t="s">
        <v>12</v>
      </c>
      <c r="W8" s="1005"/>
      <c r="X8" s="1006" t="s">
        <v>13</v>
      </c>
      <c r="Y8" s="1006"/>
      <c r="Z8" s="1010" t="s">
        <v>14</v>
      </c>
      <c r="AA8" s="1016" t="s">
        <v>75</v>
      </c>
      <c r="AB8" s="1004" t="s">
        <v>12</v>
      </c>
      <c r="AC8" s="1005"/>
      <c r="AD8" s="1006" t="s">
        <v>13</v>
      </c>
      <c r="AE8" s="1006"/>
      <c r="AF8" s="1010" t="s">
        <v>14</v>
      </c>
      <c r="AG8" s="998" t="s">
        <v>72</v>
      </c>
    </row>
    <row r="9" spans="1:33" ht="79.5" customHeight="1" thickBot="1">
      <c r="A9" s="1028"/>
      <c r="B9" s="1036"/>
      <c r="C9" s="1022"/>
      <c r="D9" s="3" t="s">
        <v>70</v>
      </c>
      <c r="E9" s="2" t="s">
        <v>71</v>
      </c>
      <c r="F9" s="4" t="s">
        <v>70</v>
      </c>
      <c r="G9" s="2" t="s">
        <v>71</v>
      </c>
      <c r="H9" s="1010"/>
      <c r="I9" s="1011"/>
      <c r="J9" s="3" t="s">
        <v>70</v>
      </c>
      <c r="K9" s="2" t="s">
        <v>71</v>
      </c>
      <c r="L9" s="4" t="s">
        <v>70</v>
      </c>
      <c r="M9" s="2" t="s">
        <v>71</v>
      </c>
      <c r="N9" s="1010"/>
      <c r="O9" s="1011"/>
      <c r="P9" s="3" t="s">
        <v>70</v>
      </c>
      <c r="Q9" s="2" t="s">
        <v>71</v>
      </c>
      <c r="R9" s="4" t="s">
        <v>70</v>
      </c>
      <c r="S9" s="2" t="s">
        <v>71</v>
      </c>
      <c r="T9" s="1010"/>
      <c r="U9" s="1011"/>
      <c r="V9" s="3" t="s">
        <v>70</v>
      </c>
      <c r="W9" s="2" t="s">
        <v>71</v>
      </c>
      <c r="X9" s="4" t="s">
        <v>70</v>
      </c>
      <c r="Y9" s="2" t="s">
        <v>71</v>
      </c>
      <c r="Z9" s="1010"/>
      <c r="AA9" s="1016"/>
      <c r="AB9" s="114" t="s">
        <v>70</v>
      </c>
      <c r="AC9" s="2" t="s">
        <v>71</v>
      </c>
      <c r="AD9" s="4" t="s">
        <v>70</v>
      </c>
      <c r="AE9" s="2" t="s">
        <v>71</v>
      </c>
      <c r="AF9" s="1010"/>
      <c r="AG9" s="998"/>
    </row>
    <row r="10" spans="1:33" ht="21.75" customHeight="1" thickBot="1">
      <c r="A10" s="351"/>
      <c r="B10" s="390"/>
      <c r="C10" s="126" t="s">
        <v>66</v>
      </c>
      <c r="D10" s="141"/>
      <c r="E10" s="142"/>
      <c r="F10" s="142"/>
      <c r="G10" s="142"/>
      <c r="H10" s="142"/>
      <c r="I10" s="14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4"/>
      <c r="AC10" s="142"/>
      <c r="AD10" s="142"/>
      <c r="AE10" s="142"/>
      <c r="AF10" s="142"/>
      <c r="AG10" s="145"/>
    </row>
    <row r="11" spans="1:33" ht="15.75" customHeight="1">
      <c r="A11" s="352" t="s">
        <v>54</v>
      </c>
      <c r="B11" s="360"/>
      <c r="C11" s="61" t="s">
        <v>55</v>
      </c>
      <c r="D11" s="961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</row>
    <row r="12" spans="1:33" ht="15.75" customHeight="1">
      <c r="A12" s="352"/>
      <c r="B12" s="360"/>
      <c r="C12" s="336" t="s">
        <v>164</v>
      </c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</row>
    <row r="13" spans="1:33" ht="15.75" customHeight="1">
      <c r="A13" s="613" t="s">
        <v>152</v>
      </c>
      <c r="B13" s="371" t="s">
        <v>26</v>
      </c>
      <c r="C13" s="134" t="s">
        <v>148</v>
      </c>
      <c r="D13" s="9"/>
      <c r="E13" s="127"/>
      <c r="F13" s="10"/>
      <c r="G13" s="127"/>
      <c r="H13" s="10"/>
      <c r="I13" s="11"/>
      <c r="J13" s="432">
        <v>3</v>
      </c>
      <c r="K13" s="317">
        <v>45</v>
      </c>
      <c r="L13" s="94">
        <v>1</v>
      </c>
      <c r="M13" s="317">
        <v>15</v>
      </c>
      <c r="N13" s="94">
        <v>6</v>
      </c>
      <c r="O13" s="25" t="s">
        <v>24</v>
      </c>
      <c r="P13" s="9"/>
      <c r="Q13" s="127"/>
      <c r="R13" s="10"/>
      <c r="S13" s="127"/>
      <c r="T13" s="10"/>
      <c r="U13" s="11" t="s">
        <v>540</v>
      </c>
      <c r="V13" s="9"/>
      <c r="W13" s="127"/>
      <c r="X13" s="10"/>
      <c r="Y13" s="127"/>
      <c r="Z13" s="10"/>
      <c r="AA13" s="62"/>
      <c r="AB13" s="157">
        <f>SUM(D13,J13,P13,V13)</f>
        <v>3</v>
      </c>
      <c r="AC13" s="127">
        <f>SUM(E13,K13,Q13,W13)</f>
        <v>45</v>
      </c>
      <c r="AD13" s="313">
        <f>SUM(F13,L13,R13,X13)</f>
        <v>1</v>
      </c>
      <c r="AE13" s="127">
        <f aca="true" t="shared" si="0" ref="AE13:AF17">SUM(A13,G13,M13,S13,Y13)</f>
        <v>15</v>
      </c>
      <c r="AF13" s="313">
        <f>SUM(B13,H13,N13,T13,Z13)</f>
        <v>6</v>
      </c>
      <c r="AG13" s="128">
        <f aca="true" t="shared" si="1" ref="AG13:AG19">SUM(AB13,AD13)</f>
        <v>4</v>
      </c>
    </row>
    <row r="14" spans="1:33" ht="15.75" customHeight="1">
      <c r="A14" s="613" t="s">
        <v>153</v>
      </c>
      <c r="B14" s="371" t="s">
        <v>26</v>
      </c>
      <c r="C14" s="134" t="s">
        <v>149</v>
      </c>
      <c r="D14" s="9"/>
      <c r="E14" s="127"/>
      <c r="F14" s="10"/>
      <c r="G14" s="127"/>
      <c r="H14" s="10"/>
      <c r="I14" s="11"/>
      <c r="J14" s="432">
        <v>2</v>
      </c>
      <c r="K14" s="317">
        <v>30</v>
      </c>
      <c r="L14" s="94">
        <v>3</v>
      </c>
      <c r="M14" s="317">
        <v>45</v>
      </c>
      <c r="N14" s="94">
        <v>8</v>
      </c>
      <c r="O14" s="25" t="s">
        <v>24</v>
      </c>
      <c r="P14" s="9"/>
      <c r="Q14" s="127"/>
      <c r="R14" s="10"/>
      <c r="S14" s="127"/>
      <c r="T14" s="10"/>
      <c r="U14" s="11" t="s">
        <v>540</v>
      </c>
      <c r="V14" s="9"/>
      <c r="W14" s="127"/>
      <c r="X14" s="10"/>
      <c r="Y14" s="127"/>
      <c r="Z14" s="10"/>
      <c r="AA14" s="62"/>
      <c r="AB14" s="157">
        <f aca="true" t="shared" si="2" ref="AB14:AD17">SUM(D14,J14,P14,V14)</f>
        <v>2</v>
      </c>
      <c r="AC14" s="127">
        <f t="shared" si="2"/>
        <v>30</v>
      </c>
      <c r="AD14" s="313">
        <f t="shared" si="2"/>
        <v>3</v>
      </c>
      <c r="AE14" s="127">
        <f t="shared" si="0"/>
        <v>45</v>
      </c>
      <c r="AF14" s="313">
        <f t="shared" si="0"/>
        <v>8</v>
      </c>
      <c r="AG14" s="128">
        <f t="shared" si="1"/>
        <v>5</v>
      </c>
    </row>
    <row r="15" spans="1:33" ht="15.75" customHeight="1">
      <c r="A15" s="613" t="s">
        <v>154</v>
      </c>
      <c r="B15" s="371" t="s">
        <v>26</v>
      </c>
      <c r="C15" s="134" t="s">
        <v>150</v>
      </c>
      <c r="D15" s="9"/>
      <c r="E15" s="127"/>
      <c r="F15" s="10"/>
      <c r="G15" s="127"/>
      <c r="H15" s="10"/>
      <c r="I15" s="11"/>
      <c r="J15" s="432">
        <v>3</v>
      </c>
      <c r="K15" s="317">
        <v>45</v>
      </c>
      <c r="L15" s="94"/>
      <c r="M15" s="317">
        <f>IF(L15*15=0,"",L15*15)</f>
      </c>
      <c r="N15" s="94">
        <v>4</v>
      </c>
      <c r="O15" s="25" t="s">
        <v>24</v>
      </c>
      <c r="P15" s="9"/>
      <c r="Q15" s="127"/>
      <c r="R15" s="10"/>
      <c r="S15" s="127"/>
      <c r="T15" s="10"/>
      <c r="U15" s="11" t="s">
        <v>540</v>
      </c>
      <c r="V15" s="9"/>
      <c r="W15" s="127"/>
      <c r="X15" s="10"/>
      <c r="Y15" s="127"/>
      <c r="Z15" s="10"/>
      <c r="AA15" s="62"/>
      <c r="AB15" s="157">
        <f t="shared" si="2"/>
        <v>3</v>
      </c>
      <c r="AC15" s="127">
        <f t="shared" si="2"/>
        <v>45</v>
      </c>
      <c r="AD15" s="313">
        <f t="shared" si="2"/>
        <v>0</v>
      </c>
      <c r="AE15" s="127">
        <f t="shared" si="0"/>
        <v>0</v>
      </c>
      <c r="AF15" s="313">
        <f t="shared" si="0"/>
        <v>4</v>
      </c>
      <c r="AG15" s="128">
        <f t="shared" si="1"/>
        <v>3</v>
      </c>
    </row>
    <row r="16" spans="1:33" ht="15.75" customHeight="1">
      <c r="A16" s="613" t="s">
        <v>155</v>
      </c>
      <c r="B16" s="371" t="s">
        <v>26</v>
      </c>
      <c r="C16" s="134" t="s">
        <v>151</v>
      </c>
      <c r="D16" s="9"/>
      <c r="E16" s="127"/>
      <c r="F16" s="10"/>
      <c r="G16" s="127"/>
      <c r="H16" s="10"/>
      <c r="I16" s="11"/>
      <c r="J16" s="432">
        <v>1</v>
      </c>
      <c r="K16" s="317">
        <v>15</v>
      </c>
      <c r="L16" s="94">
        <v>3</v>
      </c>
      <c r="M16" s="317">
        <v>45</v>
      </c>
      <c r="N16" s="94">
        <v>6</v>
      </c>
      <c r="O16" s="25" t="s">
        <v>24</v>
      </c>
      <c r="P16" s="9"/>
      <c r="Q16" s="127"/>
      <c r="R16" s="10"/>
      <c r="S16" s="127"/>
      <c r="T16" s="10"/>
      <c r="U16" s="11" t="s">
        <v>540</v>
      </c>
      <c r="V16" s="9"/>
      <c r="W16" s="127"/>
      <c r="X16" s="10"/>
      <c r="Y16" s="127"/>
      <c r="Z16" s="10"/>
      <c r="AA16" s="62"/>
      <c r="AB16" s="157">
        <f t="shared" si="2"/>
        <v>1</v>
      </c>
      <c r="AC16" s="127">
        <f t="shared" si="2"/>
        <v>15</v>
      </c>
      <c r="AD16" s="313">
        <f t="shared" si="2"/>
        <v>3</v>
      </c>
      <c r="AE16" s="127">
        <f t="shared" si="0"/>
        <v>45</v>
      </c>
      <c r="AF16" s="313">
        <f t="shared" si="0"/>
        <v>6</v>
      </c>
      <c r="AG16" s="128">
        <f t="shared" si="1"/>
        <v>4</v>
      </c>
    </row>
    <row r="17" spans="1:33" ht="15.75" customHeight="1">
      <c r="A17" s="608" t="s">
        <v>17</v>
      </c>
      <c r="B17" s="642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644">
        <v>1</v>
      </c>
      <c r="K17" s="597">
        <v>15</v>
      </c>
      <c r="L17" s="598">
        <v>1</v>
      </c>
      <c r="M17" s="597">
        <v>15</v>
      </c>
      <c r="N17" s="598">
        <v>3</v>
      </c>
      <c r="O17" s="600"/>
      <c r="P17" s="610"/>
      <c r="Q17" s="603"/>
      <c r="R17" s="610"/>
      <c r="S17" s="610"/>
      <c r="T17" s="610"/>
      <c r="U17" s="633"/>
      <c r="V17" s="645"/>
      <c r="W17" s="603"/>
      <c r="X17" s="610"/>
      <c r="Y17" s="603"/>
      <c r="Z17" s="610"/>
      <c r="AA17" s="605"/>
      <c r="AB17" s="606">
        <f t="shared" si="2"/>
        <v>1</v>
      </c>
      <c r="AC17" s="603">
        <f>SUM(E17,K17,Q17,W17)</f>
        <v>15</v>
      </c>
      <c r="AD17" s="607">
        <f>SUM(F17,L17,R17,X17)</f>
        <v>1</v>
      </c>
      <c r="AE17" s="603">
        <f t="shared" si="0"/>
        <v>15</v>
      </c>
      <c r="AF17" s="607">
        <f>SUM(B17,H17,N17,T17,Z17)</f>
        <v>3</v>
      </c>
      <c r="AG17" s="612">
        <f t="shared" si="1"/>
        <v>2</v>
      </c>
    </row>
    <row r="18" spans="1:33" ht="15.75" customHeight="1" thickBot="1">
      <c r="A18" s="647" t="s">
        <v>468</v>
      </c>
      <c r="B18" s="642" t="s">
        <v>26</v>
      </c>
      <c r="C18" s="648" t="s">
        <v>204</v>
      </c>
      <c r="D18" s="645"/>
      <c r="E18" s="603"/>
      <c r="F18" s="610"/>
      <c r="G18" s="603"/>
      <c r="H18" s="610"/>
      <c r="I18" s="633"/>
      <c r="J18" s="644">
        <v>0</v>
      </c>
      <c r="K18" s="597">
        <v>0</v>
      </c>
      <c r="L18" s="598">
        <v>2</v>
      </c>
      <c r="M18" s="597">
        <v>30</v>
      </c>
      <c r="N18" s="598">
        <v>3</v>
      </c>
      <c r="O18" s="600" t="s">
        <v>20</v>
      </c>
      <c r="P18" s="645"/>
      <c r="Q18" s="603"/>
      <c r="R18" s="610"/>
      <c r="S18" s="603"/>
      <c r="T18" s="610"/>
      <c r="U18" s="633"/>
      <c r="V18" s="645"/>
      <c r="W18" s="603"/>
      <c r="X18" s="610"/>
      <c r="Y18" s="603"/>
      <c r="Z18" s="610"/>
      <c r="AA18" s="605"/>
      <c r="AB18" s="606">
        <f>SUM(D18,J18,P18,V18)</f>
        <v>0</v>
      </c>
      <c r="AC18" s="603">
        <f>SUM(E18,K18,Q18,W18)</f>
        <v>0</v>
      </c>
      <c r="AD18" s="607">
        <f>SUM(F18,L18,R18,X18)</f>
        <v>2</v>
      </c>
      <c r="AE18" s="603">
        <f>SUM(A18,G18,M18,S18,Y18)</f>
        <v>30</v>
      </c>
      <c r="AF18" s="607">
        <f>SUM(B18,H18,N18,T18,Z18)</f>
        <v>3</v>
      </c>
      <c r="AG18" s="612">
        <f t="shared" si="1"/>
        <v>2</v>
      </c>
    </row>
    <row r="19" spans="1:33" ht="15.75" customHeight="1" thickBot="1">
      <c r="A19" s="705"/>
      <c r="B19" s="361"/>
      <c r="C19" s="392" t="s">
        <v>273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8">
        <f>SUM(H12:H18)</f>
        <v>0</v>
      </c>
      <c r="I19" s="132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8">
        <f>SUM(N13:N18)</f>
        <v>30</v>
      </c>
      <c r="O19" s="132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8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8">
        <f t="shared" si="3"/>
        <v>0</v>
      </c>
      <c r="AA19" s="132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8">
        <f>SUM(AF12:AF18)</f>
        <v>30</v>
      </c>
      <c r="AG19" s="706">
        <f t="shared" si="1"/>
        <v>20</v>
      </c>
    </row>
    <row r="20" spans="1:33" ht="15.75" customHeight="1">
      <c r="A20" s="614" t="s">
        <v>9</v>
      </c>
      <c r="B20" s="394"/>
      <c r="C20" s="16" t="s">
        <v>56</v>
      </c>
      <c r="D20" s="1023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5"/>
    </row>
    <row r="21" spans="1:33" ht="16.5">
      <c r="A21" s="613" t="s">
        <v>294</v>
      </c>
      <c r="B21" s="371" t="s">
        <v>26</v>
      </c>
      <c r="C21" s="771" t="s">
        <v>543</v>
      </c>
      <c r="D21" s="65"/>
      <c r="E21" s="127"/>
      <c r="F21" s="10"/>
      <c r="G21" s="127"/>
      <c r="H21" s="24"/>
      <c r="I21" s="11"/>
      <c r="J21" s="65"/>
      <c r="K21" s="127"/>
      <c r="L21" s="24"/>
      <c r="M21" s="127"/>
      <c r="N21" s="24"/>
      <c r="O21" s="11"/>
      <c r="P21" s="129">
        <v>1</v>
      </c>
      <c r="Q21" s="127">
        <v>15</v>
      </c>
      <c r="R21" s="68">
        <v>1</v>
      </c>
      <c r="S21" s="127">
        <v>15</v>
      </c>
      <c r="T21" s="68">
        <v>4</v>
      </c>
      <c r="U21" s="68" t="s">
        <v>531</v>
      </c>
      <c r="V21" s="129"/>
      <c r="W21" s="127"/>
      <c r="X21" s="68"/>
      <c r="Y21" s="127"/>
      <c r="Z21" s="68"/>
      <c r="AA21" s="62"/>
      <c r="AB21" s="157">
        <f aca="true" t="shared" si="4" ref="AB21:AD22">SUM(D21,J21,P21,V21)</f>
        <v>1</v>
      </c>
      <c r="AC21" s="127">
        <f t="shared" si="4"/>
        <v>15</v>
      </c>
      <c r="AD21" s="313">
        <f t="shared" si="4"/>
        <v>1</v>
      </c>
      <c r="AE21" s="127">
        <f>SUM(A21,G21,M21,S21,Y21)</f>
        <v>15</v>
      </c>
      <c r="AF21" s="313">
        <f>SUM(B21,H21,N21,T21,Z21)</f>
        <v>4</v>
      </c>
      <c r="AG21" s="128">
        <f>SUM(AB21,AD21)</f>
        <v>2</v>
      </c>
    </row>
    <row r="22" spans="1:33" ht="16.5">
      <c r="A22" s="613" t="s">
        <v>275</v>
      </c>
      <c r="B22" s="371" t="s">
        <v>26</v>
      </c>
      <c r="C22" s="772" t="s">
        <v>530</v>
      </c>
      <c r="D22" s="65"/>
      <c r="E22" s="127"/>
      <c r="F22" s="10"/>
      <c r="G22" s="127"/>
      <c r="H22" s="24"/>
      <c r="I22" s="11"/>
      <c r="J22" s="65"/>
      <c r="K22" s="127"/>
      <c r="L22" s="24"/>
      <c r="M22" s="127"/>
      <c r="N22" s="24"/>
      <c r="O22" s="11"/>
      <c r="P22" s="129">
        <v>2</v>
      </c>
      <c r="Q22" s="127">
        <v>30</v>
      </c>
      <c r="R22" s="68">
        <v>2</v>
      </c>
      <c r="S22" s="127">
        <v>30</v>
      </c>
      <c r="T22" s="68">
        <v>4</v>
      </c>
      <c r="U22" s="68" t="s">
        <v>531</v>
      </c>
      <c r="V22" s="129"/>
      <c r="W22" s="127"/>
      <c r="X22" s="68"/>
      <c r="Y22" s="127"/>
      <c r="Z22" s="68"/>
      <c r="AA22" s="62"/>
      <c r="AB22" s="157">
        <f t="shared" si="4"/>
        <v>2</v>
      </c>
      <c r="AC22" s="127">
        <f t="shared" si="4"/>
        <v>30</v>
      </c>
      <c r="AD22" s="313">
        <f t="shared" si="4"/>
        <v>2</v>
      </c>
      <c r="AE22" s="127">
        <f>SUM(A22,G22,M22,S22,Y22)</f>
        <v>30</v>
      </c>
      <c r="AF22" s="313">
        <f>SUM(B22,H22,N22,T22,Z22)</f>
        <v>4</v>
      </c>
      <c r="AG22" s="128">
        <f>SUM(AB22,AD22)</f>
        <v>4</v>
      </c>
    </row>
    <row r="23" spans="1:33" ht="16.5">
      <c r="A23" s="613" t="s">
        <v>289</v>
      </c>
      <c r="B23" s="371" t="s">
        <v>26</v>
      </c>
      <c r="C23" s="771" t="s">
        <v>280</v>
      </c>
      <c r="D23" s="65"/>
      <c r="E23" s="127"/>
      <c r="F23" s="10"/>
      <c r="G23" s="127"/>
      <c r="H23" s="24"/>
      <c r="I23" s="11"/>
      <c r="J23" s="65"/>
      <c r="K23" s="127"/>
      <c r="L23" s="24"/>
      <c r="M23" s="127"/>
      <c r="N23" s="24"/>
      <c r="O23" s="11"/>
      <c r="P23" s="129">
        <v>1</v>
      </c>
      <c r="Q23" s="127">
        <v>15</v>
      </c>
      <c r="R23" s="68">
        <v>1</v>
      </c>
      <c r="S23" s="127">
        <v>15</v>
      </c>
      <c r="T23" s="68">
        <v>3</v>
      </c>
      <c r="U23" s="15" t="s">
        <v>24</v>
      </c>
      <c r="V23" s="129"/>
      <c r="W23" s="127"/>
      <c r="X23" s="68"/>
      <c r="Y23" s="127"/>
      <c r="Z23" s="68"/>
      <c r="AA23" s="62"/>
      <c r="AB23" s="157">
        <f aca="true" t="shared" si="5" ref="AB23:AD30">SUM(D23,J23,P23,V23)</f>
        <v>1</v>
      </c>
      <c r="AC23" s="127">
        <f t="shared" si="5"/>
        <v>15</v>
      </c>
      <c r="AD23" s="313">
        <f t="shared" si="5"/>
        <v>1</v>
      </c>
      <c r="AE23" s="127">
        <f aca="true" t="shared" si="6" ref="AE23:AF30">SUM(A23,G23,M23,S23,Y23)</f>
        <v>15</v>
      </c>
      <c r="AF23" s="313">
        <f t="shared" si="6"/>
        <v>3</v>
      </c>
      <c r="AG23" s="128">
        <f aca="true" t="shared" si="7" ref="AG23:AG30">SUM(AB23,AD23)</f>
        <v>2</v>
      </c>
    </row>
    <row r="24" spans="1:33" ht="16.5">
      <c r="A24" s="613" t="s">
        <v>293</v>
      </c>
      <c r="B24" s="371" t="s">
        <v>26</v>
      </c>
      <c r="C24" s="773" t="s">
        <v>281</v>
      </c>
      <c r="D24" s="65"/>
      <c r="E24" s="127"/>
      <c r="F24" s="10"/>
      <c r="G24" s="127"/>
      <c r="H24" s="24"/>
      <c r="I24" s="11"/>
      <c r="J24" s="65"/>
      <c r="K24" s="127"/>
      <c r="L24" s="24"/>
      <c r="M24" s="127"/>
      <c r="N24" s="24"/>
      <c r="O24" s="11"/>
      <c r="P24" s="129">
        <v>1</v>
      </c>
      <c r="Q24" s="127">
        <v>15</v>
      </c>
      <c r="R24" s="68">
        <v>1</v>
      </c>
      <c r="S24" s="127">
        <v>15</v>
      </c>
      <c r="T24" s="68">
        <v>3</v>
      </c>
      <c r="U24" s="68" t="s">
        <v>24</v>
      </c>
      <c r="V24" s="129"/>
      <c r="W24" s="127"/>
      <c r="X24" s="68"/>
      <c r="Y24" s="127"/>
      <c r="Z24" s="68"/>
      <c r="AA24" s="62"/>
      <c r="AB24" s="157">
        <f t="shared" si="5"/>
        <v>1</v>
      </c>
      <c r="AC24" s="127">
        <f t="shared" si="5"/>
        <v>15</v>
      </c>
      <c r="AD24" s="313">
        <f t="shared" si="5"/>
        <v>1</v>
      </c>
      <c r="AE24" s="127">
        <f t="shared" si="6"/>
        <v>15</v>
      </c>
      <c r="AF24" s="313">
        <f t="shared" si="6"/>
        <v>3</v>
      </c>
      <c r="AG24" s="128">
        <f t="shared" si="7"/>
        <v>2</v>
      </c>
    </row>
    <row r="25" spans="1:33" ht="16.5">
      <c r="A25" s="377" t="s">
        <v>295</v>
      </c>
      <c r="B25" s="371" t="s">
        <v>26</v>
      </c>
      <c r="C25" s="771" t="s">
        <v>282</v>
      </c>
      <c r="D25" s="323"/>
      <c r="E25" s="158"/>
      <c r="F25" s="14"/>
      <c r="G25" s="158"/>
      <c r="H25" s="325"/>
      <c r="I25" s="15"/>
      <c r="J25" s="323"/>
      <c r="K25" s="158"/>
      <c r="L25" s="325"/>
      <c r="M25" s="158"/>
      <c r="N25" s="325"/>
      <c r="O25" s="15"/>
      <c r="P25" s="136">
        <v>3</v>
      </c>
      <c r="Q25" s="158">
        <v>45</v>
      </c>
      <c r="R25" s="326">
        <v>3</v>
      </c>
      <c r="S25" s="158">
        <v>45</v>
      </c>
      <c r="T25" s="326">
        <v>7</v>
      </c>
      <c r="U25" s="15" t="s">
        <v>18</v>
      </c>
      <c r="V25" s="136"/>
      <c r="W25" s="127"/>
      <c r="X25" s="326"/>
      <c r="Y25" s="158"/>
      <c r="Z25" s="68"/>
      <c r="AA25" s="113" t="s">
        <v>541</v>
      </c>
      <c r="AB25" s="157">
        <f t="shared" si="5"/>
        <v>3</v>
      </c>
      <c r="AC25" s="127">
        <f t="shared" si="5"/>
        <v>45</v>
      </c>
      <c r="AD25" s="313">
        <f t="shared" si="5"/>
        <v>3</v>
      </c>
      <c r="AE25" s="127">
        <f t="shared" si="6"/>
        <v>45</v>
      </c>
      <c r="AF25" s="313">
        <f t="shared" si="6"/>
        <v>7</v>
      </c>
      <c r="AG25" s="128">
        <f t="shared" si="7"/>
        <v>6</v>
      </c>
    </row>
    <row r="26" spans="1:33" ht="16.5">
      <c r="A26" s="613" t="s">
        <v>276</v>
      </c>
      <c r="B26" s="371" t="s">
        <v>26</v>
      </c>
      <c r="C26" s="774" t="s">
        <v>277</v>
      </c>
      <c r="D26" s="65"/>
      <c r="E26" s="127"/>
      <c r="F26" s="10"/>
      <c r="G26" s="127"/>
      <c r="H26" s="24"/>
      <c r="I26" s="11"/>
      <c r="J26" s="65"/>
      <c r="K26" s="127"/>
      <c r="L26" s="24"/>
      <c r="M26" s="127"/>
      <c r="N26" s="24"/>
      <c r="O26" s="11"/>
      <c r="P26" s="129">
        <v>2</v>
      </c>
      <c r="Q26" s="127">
        <v>30</v>
      </c>
      <c r="R26" s="68">
        <v>3</v>
      </c>
      <c r="S26" s="127">
        <v>45</v>
      </c>
      <c r="T26" s="68">
        <v>6</v>
      </c>
      <c r="U26" s="68" t="s">
        <v>18</v>
      </c>
      <c r="V26" s="129"/>
      <c r="W26" s="127"/>
      <c r="X26" s="68"/>
      <c r="Y26" s="127"/>
      <c r="Z26" s="68"/>
      <c r="AA26" s="15" t="s">
        <v>541</v>
      </c>
      <c r="AB26" s="157">
        <f t="shared" si="5"/>
        <v>2</v>
      </c>
      <c r="AC26" s="127">
        <f t="shared" si="5"/>
        <v>30</v>
      </c>
      <c r="AD26" s="313">
        <f t="shared" si="5"/>
        <v>3</v>
      </c>
      <c r="AE26" s="127">
        <f t="shared" si="6"/>
        <v>45</v>
      </c>
      <c r="AF26" s="313">
        <f t="shared" si="6"/>
        <v>6</v>
      </c>
      <c r="AG26" s="128">
        <f t="shared" si="7"/>
        <v>5</v>
      </c>
    </row>
    <row r="27" spans="1:33" ht="16.5">
      <c r="A27" s="623"/>
      <c r="B27" s="371" t="s">
        <v>25</v>
      </c>
      <c r="C27" s="775" t="s">
        <v>404</v>
      </c>
      <c r="D27" s="596"/>
      <c r="E27" s="597"/>
      <c r="F27" s="598"/>
      <c r="G27" s="597"/>
      <c r="H27" s="599"/>
      <c r="I27" s="600"/>
      <c r="J27" s="596"/>
      <c r="K27" s="597"/>
      <c r="L27" s="599"/>
      <c r="M27" s="597"/>
      <c r="N27" s="599"/>
      <c r="O27" s="600"/>
      <c r="P27" s="602">
        <v>1</v>
      </c>
      <c r="Q27" s="603">
        <v>15</v>
      </c>
      <c r="R27" s="604">
        <v>1</v>
      </c>
      <c r="S27" s="603">
        <v>15</v>
      </c>
      <c r="T27" s="604">
        <v>3</v>
      </c>
      <c r="U27" s="633"/>
      <c r="V27" s="602"/>
      <c r="W27" s="603"/>
      <c r="X27" s="604"/>
      <c r="Y27" s="603"/>
      <c r="Z27" s="604"/>
      <c r="AA27" s="605"/>
      <c r="AB27" s="606">
        <f t="shared" si="5"/>
        <v>1</v>
      </c>
      <c r="AC27" s="629">
        <f t="shared" si="5"/>
        <v>15</v>
      </c>
      <c r="AD27" s="669">
        <f t="shared" si="5"/>
        <v>1</v>
      </c>
      <c r="AE27" s="629">
        <f t="shared" si="6"/>
        <v>15</v>
      </c>
      <c r="AF27" s="669">
        <f t="shared" si="6"/>
        <v>3</v>
      </c>
      <c r="AG27" s="670">
        <f t="shared" si="7"/>
        <v>2</v>
      </c>
    </row>
    <row r="28" spans="1:33" ht="16.5">
      <c r="A28" s="613" t="s">
        <v>290</v>
      </c>
      <c r="B28" s="371" t="s">
        <v>26</v>
      </c>
      <c r="C28" s="776" t="s">
        <v>532</v>
      </c>
      <c r="D28" s="596"/>
      <c r="E28" s="603"/>
      <c r="F28" s="610"/>
      <c r="G28" s="603"/>
      <c r="H28" s="599"/>
      <c r="I28" s="633"/>
      <c r="J28" s="596"/>
      <c r="K28" s="603"/>
      <c r="L28" s="599"/>
      <c r="M28" s="603"/>
      <c r="N28" s="599"/>
      <c r="O28" s="633"/>
      <c r="P28" s="602"/>
      <c r="Q28" s="603"/>
      <c r="R28" s="604"/>
      <c r="S28" s="603"/>
      <c r="T28" s="604"/>
      <c r="U28" s="633"/>
      <c r="V28" s="752">
        <v>1</v>
      </c>
      <c r="W28" s="753">
        <v>15</v>
      </c>
      <c r="X28" s="754">
        <v>1</v>
      </c>
      <c r="Y28" s="753">
        <v>15</v>
      </c>
      <c r="Z28" s="604">
        <v>2</v>
      </c>
      <c r="AA28" s="639" t="s">
        <v>20</v>
      </c>
      <c r="AB28" s="606">
        <f t="shared" si="5"/>
        <v>1</v>
      </c>
      <c r="AC28" s="603">
        <f t="shared" si="5"/>
        <v>15</v>
      </c>
      <c r="AD28" s="607">
        <f t="shared" si="5"/>
        <v>1</v>
      </c>
      <c r="AE28" s="603">
        <f t="shared" si="6"/>
        <v>15</v>
      </c>
      <c r="AF28" s="607">
        <f t="shared" si="6"/>
        <v>2</v>
      </c>
      <c r="AG28" s="612">
        <f t="shared" si="7"/>
        <v>2</v>
      </c>
    </row>
    <row r="29" spans="1:33" ht="15.75" customHeight="1">
      <c r="A29" s="613" t="s">
        <v>292</v>
      </c>
      <c r="B29" s="371" t="s">
        <v>26</v>
      </c>
      <c r="C29" s="776" t="s">
        <v>284</v>
      </c>
      <c r="D29" s="596"/>
      <c r="E29" s="603"/>
      <c r="F29" s="610"/>
      <c r="G29" s="603"/>
      <c r="H29" s="599"/>
      <c r="I29" s="633"/>
      <c r="J29" s="596"/>
      <c r="K29" s="603"/>
      <c r="L29" s="599"/>
      <c r="M29" s="603"/>
      <c r="N29" s="599"/>
      <c r="O29" s="633"/>
      <c r="P29" s="602"/>
      <c r="Q29" s="603"/>
      <c r="R29" s="604"/>
      <c r="S29" s="603"/>
      <c r="T29" s="604"/>
      <c r="U29" s="633"/>
      <c r="V29" s="602">
        <v>2</v>
      </c>
      <c r="W29" s="603">
        <v>30</v>
      </c>
      <c r="X29" s="604">
        <v>2</v>
      </c>
      <c r="Y29" s="603">
        <v>30</v>
      </c>
      <c r="Z29" s="604">
        <v>4</v>
      </c>
      <c r="AA29" s="605" t="s">
        <v>20</v>
      </c>
      <c r="AB29" s="606">
        <f t="shared" si="5"/>
        <v>2</v>
      </c>
      <c r="AC29" s="603">
        <f t="shared" si="5"/>
        <v>30</v>
      </c>
      <c r="AD29" s="607">
        <f t="shared" si="5"/>
        <v>2</v>
      </c>
      <c r="AE29" s="603">
        <f t="shared" si="6"/>
        <v>30</v>
      </c>
      <c r="AF29" s="607">
        <f t="shared" si="6"/>
        <v>4</v>
      </c>
      <c r="AG29" s="612">
        <f t="shared" si="7"/>
        <v>4</v>
      </c>
    </row>
    <row r="30" spans="1:33" ht="15.75" customHeight="1">
      <c r="A30" s="613" t="s">
        <v>291</v>
      </c>
      <c r="B30" s="371" t="s">
        <v>26</v>
      </c>
      <c r="C30" s="777" t="s">
        <v>285</v>
      </c>
      <c r="D30" s="654"/>
      <c r="E30" s="637"/>
      <c r="F30" s="699"/>
      <c r="G30" s="637"/>
      <c r="H30" s="657"/>
      <c r="I30" s="640"/>
      <c r="J30" s="654"/>
      <c r="K30" s="637"/>
      <c r="L30" s="657"/>
      <c r="M30" s="637"/>
      <c r="N30" s="657"/>
      <c r="O30" s="640"/>
      <c r="P30" s="636"/>
      <c r="Q30" s="637"/>
      <c r="R30" s="638"/>
      <c r="S30" s="637"/>
      <c r="T30" s="638"/>
      <c r="U30" s="640"/>
      <c r="V30" s="636">
        <v>3</v>
      </c>
      <c r="W30" s="603">
        <v>45</v>
      </c>
      <c r="X30" s="638">
        <v>3</v>
      </c>
      <c r="Y30" s="637">
        <v>45</v>
      </c>
      <c r="Z30" s="604">
        <v>6</v>
      </c>
      <c r="AA30" s="639" t="s">
        <v>63</v>
      </c>
      <c r="AB30" s="606">
        <f t="shared" si="5"/>
        <v>3</v>
      </c>
      <c r="AC30" s="603">
        <f t="shared" si="5"/>
        <v>45</v>
      </c>
      <c r="AD30" s="607">
        <f t="shared" si="5"/>
        <v>3</v>
      </c>
      <c r="AE30" s="603">
        <f t="shared" si="6"/>
        <v>45</v>
      </c>
      <c r="AF30" s="607">
        <f t="shared" si="6"/>
        <v>6</v>
      </c>
      <c r="AG30" s="612">
        <f t="shared" si="7"/>
        <v>6</v>
      </c>
    </row>
    <row r="31" spans="1:33" ht="15.75" customHeight="1">
      <c r="A31" s="377" t="s">
        <v>296</v>
      </c>
      <c r="B31" s="371" t="s">
        <v>26</v>
      </c>
      <c r="C31" s="776" t="s">
        <v>286</v>
      </c>
      <c r="D31" s="596"/>
      <c r="E31" s="603"/>
      <c r="F31" s="610"/>
      <c r="G31" s="603"/>
      <c r="H31" s="599"/>
      <c r="I31" s="633"/>
      <c r="J31" s="596"/>
      <c r="K31" s="603"/>
      <c r="L31" s="599"/>
      <c r="M31" s="603"/>
      <c r="N31" s="599"/>
      <c r="O31" s="633"/>
      <c r="P31" s="602"/>
      <c r="Q31" s="641"/>
      <c r="R31" s="604"/>
      <c r="S31" s="603"/>
      <c r="T31" s="604"/>
      <c r="U31" s="633"/>
      <c r="V31" s="602">
        <v>2</v>
      </c>
      <c r="W31" s="603">
        <v>30</v>
      </c>
      <c r="X31" s="604">
        <v>3</v>
      </c>
      <c r="Y31" s="603">
        <v>45</v>
      </c>
      <c r="Z31" s="604">
        <v>5</v>
      </c>
      <c r="AA31" s="604" t="s">
        <v>63</v>
      </c>
      <c r="AB31" s="606">
        <f aca="true" t="shared" si="8" ref="AB31:AD34">SUM(D31,J31,P31,V31)</f>
        <v>2</v>
      </c>
      <c r="AC31" s="603">
        <f t="shared" si="8"/>
        <v>30</v>
      </c>
      <c r="AD31" s="607">
        <f t="shared" si="8"/>
        <v>3</v>
      </c>
      <c r="AE31" s="603">
        <f aca="true" t="shared" si="9" ref="AE31:AF34">SUM(A31,G31,M31,S31,Y31)</f>
        <v>45</v>
      </c>
      <c r="AF31" s="607">
        <f t="shared" si="9"/>
        <v>5</v>
      </c>
      <c r="AG31" s="612">
        <f>SUM(AB31,AD31)</f>
        <v>5</v>
      </c>
    </row>
    <row r="32" spans="1:33" ht="15.75" customHeight="1">
      <c r="A32" s="623"/>
      <c r="B32" s="371" t="s">
        <v>25</v>
      </c>
      <c r="C32" s="778" t="s">
        <v>404</v>
      </c>
      <c r="D32" s="596"/>
      <c r="E32" s="597"/>
      <c r="F32" s="598"/>
      <c r="G32" s="597"/>
      <c r="H32" s="599"/>
      <c r="I32" s="600"/>
      <c r="J32" s="596"/>
      <c r="K32" s="597"/>
      <c r="L32" s="599"/>
      <c r="M32" s="597"/>
      <c r="N32" s="599"/>
      <c r="O32" s="600"/>
      <c r="P32" s="596"/>
      <c r="Q32" s="597"/>
      <c r="R32" s="599"/>
      <c r="S32" s="597"/>
      <c r="T32" s="599"/>
      <c r="U32" s="600"/>
      <c r="V32" s="602">
        <v>1</v>
      </c>
      <c r="W32" s="603">
        <v>15</v>
      </c>
      <c r="X32" s="604">
        <v>1</v>
      </c>
      <c r="Y32" s="603">
        <v>15</v>
      </c>
      <c r="Z32" s="604">
        <v>3</v>
      </c>
      <c r="AA32" s="633"/>
      <c r="AB32" s="668">
        <f t="shared" si="8"/>
        <v>1</v>
      </c>
      <c r="AC32" s="629">
        <f t="shared" si="8"/>
        <v>15</v>
      </c>
      <c r="AD32" s="669">
        <f t="shared" si="8"/>
        <v>1</v>
      </c>
      <c r="AE32" s="629">
        <f t="shared" si="9"/>
        <v>15</v>
      </c>
      <c r="AF32" s="669">
        <f t="shared" si="9"/>
        <v>3</v>
      </c>
      <c r="AG32" s="670">
        <f>SUM(AB32,AD32)</f>
        <v>2</v>
      </c>
    </row>
    <row r="33" spans="1:33" ht="15.75" customHeight="1">
      <c r="A33" s="615" t="s">
        <v>464</v>
      </c>
      <c r="B33" s="371" t="s">
        <v>26</v>
      </c>
      <c r="C33" s="779" t="s">
        <v>467</v>
      </c>
      <c r="D33" s="596"/>
      <c r="E33" s="597"/>
      <c r="F33" s="598"/>
      <c r="G33" s="597"/>
      <c r="H33" s="599"/>
      <c r="I33" s="600"/>
      <c r="J33" s="596"/>
      <c r="K33" s="597"/>
      <c r="L33" s="599"/>
      <c r="M33" s="597"/>
      <c r="N33" s="599"/>
      <c r="O33" s="600"/>
      <c r="P33" s="596"/>
      <c r="Q33" s="597"/>
      <c r="R33" s="599"/>
      <c r="S33" s="597"/>
      <c r="T33" s="599"/>
      <c r="U33" s="600"/>
      <c r="V33" s="602">
        <v>2</v>
      </c>
      <c r="W33" s="603">
        <v>30</v>
      </c>
      <c r="X33" s="604"/>
      <c r="Y33" s="603">
        <f>IF(X33*15=0,"",X33*15)</f>
      </c>
      <c r="Z33" s="604">
        <v>10</v>
      </c>
      <c r="AA33" s="605" t="s">
        <v>61</v>
      </c>
      <c r="AB33" s="606">
        <f t="shared" si="8"/>
        <v>2</v>
      </c>
      <c r="AC33" s="603">
        <f t="shared" si="8"/>
        <v>30</v>
      </c>
      <c r="AD33" s="607">
        <f t="shared" si="8"/>
        <v>0</v>
      </c>
      <c r="AE33" s="603">
        <f t="shared" si="9"/>
        <v>0</v>
      </c>
      <c r="AF33" s="607">
        <f t="shared" si="9"/>
        <v>10</v>
      </c>
      <c r="AG33" s="612">
        <f>SUM(AB33,AD33)</f>
        <v>2</v>
      </c>
    </row>
    <row r="34" spans="1:34" ht="15.75" customHeight="1" thickBot="1">
      <c r="A34" s="615" t="s">
        <v>465</v>
      </c>
      <c r="B34" s="371" t="s">
        <v>26</v>
      </c>
      <c r="C34" s="780" t="s">
        <v>466</v>
      </c>
      <c r="D34" s="596"/>
      <c r="E34" s="597"/>
      <c r="F34" s="598"/>
      <c r="G34" s="597"/>
      <c r="H34" s="599"/>
      <c r="I34" s="600"/>
      <c r="J34" s="596"/>
      <c r="K34" s="597"/>
      <c r="L34" s="599"/>
      <c r="M34" s="597"/>
      <c r="N34" s="599"/>
      <c r="O34" s="600"/>
      <c r="P34" s="596"/>
      <c r="Q34" s="597"/>
      <c r="R34" s="599"/>
      <c r="S34" s="597"/>
      <c r="T34" s="599"/>
      <c r="U34" s="600"/>
      <c r="V34" s="602">
        <v>2</v>
      </c>
      <c r="W34" s="603">
        <v>30</v>
      </c>
      <c r="X34" s="604"/>
      <c r="Y34" s="603">
        <f>IF(X34*15=0,"",X34*15)</f>
      </c>
      <c r="Z34" s="604">
        <v>0</v>
      </c>
      <c r="AA34" s="605"/>
      <c r="AB34" s="606">
        <f t="shared" si="8"/>
        <v>2</v>
      </c>
      <c r="AC34" s="603">
        <f t="shared" si="8"/>
        <v>30</v>
      </c>
      <c r="AD34" s="607">
        <f t="shared" si="8"/>
        <v>0</v>
      </c>
      <c r="AE34" s="603">
        <f t="shared" si="9"/>
        <v>0</v>
      </c>
      <c r="AF34" s="607">
        <f t="shared" si="9"/>
        <v>0</v>
      </c>
      <c r="AG34" s="612">
        <f>SUM(AB34,AD34)</f>
        <v>2</v>
      </c>
      <c r="AH34" s="140"/>
    </row>
    <row r="35" spans="1:33" ht="15.75" customHeight="1" thickBot="1">
      <c r="A35" s="705"/>
      <c r="B35" s="361"/>
      <c r="C35" s="337" t="s">
        <v>57</v>
      </c>
      <c r="D35" s="21">
        <f>SUM(D21:D34)</f>
        <v>0</v>
      </c>
      <c r="E35" s="22">
        <f>SUM(E21:E34)</f>
        <v>0</v>
      </c>
      <c r="F35" s="22">
        <f>SUM(F21:F34)</f>
        <v>0</v>
      </c>
      <c r="G35" s="22">
        <f>SUM(G21:G34)</f>
        <v>0</v>
      </c>
      <c r="H35" s="138">
        <f>SUM(H21:H34)</f>
        <v>0</v>
      </c>
      <c r="I35" s="132">
        <f>SUM(D35,F35)</f>
        <v>0</v>
      </c>
      <c r="J35" s="21">
        <f>SUM(J21:J34)</f>
        <v>0</v>
      </c>
      <c r="K35" s="22">
        <f>SUM(K21:K34)</f>
        <v>0</v>
      </c>
      <c r="L35" s="22">
        <f>SUM(L21:L34)</f>
        <v>0</v>
      </c>
      <c r="M35" s="138">
        <f>SUM(M21:M34)</f>
        <v>0</v>
      </c>
      <c r="N35" s="21">
        <f>SUM(N21:N34)</f>
        <v>0</v>
      </c>
      <c r="O35" s="148">
        <f>SUM(J35,L35)</f>
        <v>0</v>
      </c>
      <c r="P35" s="21">
        <f>SUM(P21:P34)</f>
        <v>11</v>
      </c>
      <c r="Q35" s="22">
        <f>SUM(Q21:Q34)</f>
        <v>165</v>
      </c>
      <c r="R35" s="22">
        <f>SUM(R21:R34)</f>
        <v>12</v>
      </c>
      <c r="S35" s="22">
        <f>SUM(S21:S34)</f>
        <v>180</v>
      </c>
      <c r="T35" s="138">
        <f>SUM(T21:T34)</f>
        <v>30</v>
      </c>
      <c r="U35" s="148">
        <f>SUM(P35,R35)</f>
        <v>23</v>
      </c>
      <c r="V35" s="137">
        <f>SUM(V21:V34)</f>
        <v>13</v>
      </c>
      <c r="W35" s="22">
        <f>SUM(W21:W34)</f>
        <v>195</v>
      </c>
      <c r="X35" s="22">
        <f>SUM(X21:X34)</f>
        <v>10</v>
      </c>
      <c r="Y35" s="22">
        <f>SUM(Y21:Y34)</f>
        <v>150</v>
      </c>
      <c r="Z35" s="138">
        <f>SUM(Z21:Z34)</f>
        <v>30</v>
      </c>
      <c r="AA35" s="148">
        <f>SUM(V35,X35)</f>
        <v>23</v>
      </c>
      <c r="AB35" s="21">
        <f>SUM(AB21:AB34)</f>
        <v>24</v>
      </c>
      <c r="AC35" s="22">
        <f>SUM(AC21:AC34)</f>
        <v>360</v>
      </c>
      <c r="AD35" s="22">
        <f>SUM(AD21:AD34)</f>
        <v>22</v>
      </c>
      <c r="AE35" s="22">
        <f>SUM(AE21:AE34)</f>
        <v>330</v>
      </c>
      <c r="AF35" s="22">
        <f>SUM(AF21:AF34)</f>
        <v>60</v>
      </c>
      <c r="AG35" s="707">
        <f>SUM(AB35,AD35)</f>
        <v>46</v>
      </c>
    </row>
    <row r="36" spans="1:33" ht="15.75" customHeight="1" thickBot="1">
      <c r="A36" s="708"/>
      <c r="B36" s="363"/>
      <c r="C36" s="347" t="s">
        <v>68</v>
      </c>
      <c r="D36" s="66">
        <f aca="true" t="shared" si="10" ref="D36:I36">SUM(D10,D19,D35)</f>
        <v>0</v>
      </c>
      <c r="E36" s="66">
        <f t="shared" si="10"/>
        <v>0</v>
      </c>
      <c r="F36" s="66">
        <f t="shared" si="10"/>
        <v>0</v>
      </c>
      <c r="G36" s="66">
        <f t="shared" si="10"/>
        <v>0</v>
      </c>
      <c r="H36" s="66">
        <f t="shared" si="10"/>
        <v>0</v>
      </c>
      <c r="I36" s="343">
        <f t="shared" si="10"/>
        <v>0</v>
      </c>
      <c r="J36" s="66">
        <f>SUM(J35+J19)</f>
        <v>10</v>
      </c>
      <c r="K36" s="66">
        <f>SUM(K35+K19)</f>
        <v>150</v>
      </c>
      <c r="L36" s="66">
        <f>SUM(L35+L19)</f>
        <v>10</v>
      </c>
      <c r="M36" s="66">
        <f>SUM(M35+M19)</f>
        <v>150</v>
      </c>
      <c r="N36" s="66">
        <f>SUM(N35+N19)</f>
        <v>30</v>
      </c>
      <c r="O36" s="66">
        <f>SUM(O10,O19,O35)</f>
        <v>20</v>
      </c>
      <c r="P36" s="66">
        <f>SUM(P35+P19)</f>
        <v>11</v>
      </c>
      <c r="Q36" s="66">
        <f aca="true" t="shared" si="11" ref="Q36:AG36">SUM(Q10,Q19,Q35)</f>
        <v>165</v>
      </c>
      <c r="R36" s="66">
        <f t="shared" si="11"/>
        <v>12</v>
      </c>
      <c r="S36" s="66">
        <f t="shared" si="11"/>
        <v>180</v>
      </c>
      <c r="T36" s="66">
        <f t="shared" si="11"/>
        <v>30</v>
      </c>
      <c r="U36" s="66">
        <f t="shared" si="11"/>
        <v>23</v>
      </c>
      <c r="V36" s="66">
        <f t="shared" si="11"/>
        <v>13</v>
      </c>
      <c r="W36" s="66">
        <f t="shared" si="11"/>
        <v>195</v>
      </c>
      <c r="X36" s="66">
        <f t="shared" si="11"/>
        <v>10</v>
      </c>
      <c r="Y36" s="66">
        <f t="shared" si="11"/>
        <v>150</v>
      </c>
      <c r="Z36" s="66">
        <f t="shared" si="11"/>
        <v>30</v>
      </c>
      <c r="AA36" s="66">
        <f t="shared" si="11"/>
        <v>23</v>
      </c>
      <c r="AB36" s="66">
        <f t="shared" si="11"/>
        <v>34</v>
      </c>
      <c r="AC36" s="66">
        <f t="shared" si="11"/>
        <v>510</v>
      </c>
      <c r="AD36" s="66">
        <f t="shared" si="11"/>
        <v>32</v>
      </c>
      <c r="AE36" s="66">
        <f t="shared" si="11"/>
        <v>480</v>
      </c>
      <c r="AF36" s="66">
        <f t="shared" si="11"/>
        <v>90</v>
      </c>
      <c r="AG36" s="387">
        <f t="shared" si="11"/>
        <v>66</v>
      </c>
    </row>
    <row r="37" spans="1:33" ht="15.75" customHeight="1">
      <c r="A37" s="376" t="s">
        <v>58</v>
      </c>
      <c r="B37" s="364"/>
      <c r="C37" s="388" t="s">
        <v>28</v>
      </c>
      <c r="D37" s="1023"/>
      <c r="E37" s="1024"/>
      <c r="F37" s="1024"/>
      <c r="G37" s="1024"/>
      <c r="H37" s="1024"/>
      <c r="I37" s="1024"/>
      <c r="J37" s="1024"/>
      <c r="K37" s="1024"/>
      <c r="L37" s="1024"/>
      <c r="M37" s="1024"/>
      <c r="N37" s="1024"/>
      <c r="O37" s="1024"/>
      <c r="P37" s="1024"/>
      <c r="Q37" s="1024"/>
      <c r="R37" s="1024"/>
      <c r="S37" s="1024"/>
      <c r="T37" s="1024"/>
      <c r="U37" s="1024"/>
      <c r="V37" s="1024"/>
      <c r="W37" s="1024"/>
      <c r="X37" s="1024"/>
      <c r="Y37" s="1024"/>
      <c r="Z37" s="1024"/>
      <c r="AA37" s="1024"/>
      <c r="AB37" s="1024"/>
      <c r="AC37" s="1024"/>
      <c r="AD37" s="1024"/>
      <c r="AE37" s="1024"/>
      <c r="AF37" s="1024"/>
      <c r="AG37" s="1025"/>
    </row>
    <row r="38" spans="1:33" ht="15.75" customHeight="1">
      <c r="A38" s="615" t="s">
        <v>157</v>
      </c>
      <c r="B38" s="371" t="s">
        <v>256</v>
      </c>
      <c r="C38" s="314" t="s">
        <v>334</v>
      </c>
      <c r="D38" s="327"/>
      <c r="E38" s="328"/>
      <c r="F38" s="174"/>
      <c r="G38" s="173"/>
      <c r="H38" s="329"/>
      <c r="I38" s="210"/>
      <c r="J38" s="330"/>
      <c r="K38" s="328"/>
      <c r="L38" s="325"/>
      <c r="M38" s="317">
        <v>20</v>
      </c>
      <c r="N38" s="326"/>
      <c r="O38" s="426" t="s">
        <v>369</v>
      </c>
      <c r="P38" s="330"/>
      <c r="Q38" s="173"/>
      <c r="R38" s="329"/>
      <c r="S38" s="173"/>
      <c r="T38" s="68"/>
      <c r="U38" s="210"/>
      <c r="V38" s="330"/>
      <c r="W38" s="173"/>
      <c r="X38" s="329"/>
      <c r="Y38" s="173"/>
      <c r="Z38" s="329"/>
      <c r="AA38" s="427"/>
      <c r="AB38" s="157">
        <f aca="true" t="shared" si="12" ref="AB38:AD47">SUM(D38,J38,P38,V38)</f>
        <v>0</v>
      </c>
      <c r="AC38" s="127">
        <f t="shared" si="12"/>
        <v>0</v>
      </c>
      <c r="AD38" s="313">
        <f t="shared" si="12"/>
        <v>0</v>
      </c>
      <c r="AE38" s="127">
        <f aca="true" t="shared" si="13" ref="AE38:AF47">SUM(A38,G38,M38,S38,Y38)</f>
        <v>20</v>
      </c>
      <c r="AF38" s="313">
        <f t="shared" si="13"/>
        <v>0</v>
      </c>
      <c r="AG38" s="128">
        <f aca="true" t="shared" si="14" ref="AG38:AG47">SUM(AB38,AD38)</f>
        <v>0</v>
      </c>
    </row>
    <row r="39" spans="1:33" ht="15.75" customHeight="1">
      <c r="A39" s="615" t="s">
        <v>160</v>
      </c>
      <c r="B39" s="371" t="s">
        <v>257</v>
      </c>
      <c r="C39" s="314" t="s">
        <v>335</v>
      </c>
      <c r="D39" s="327"/>
      <c r="E39" s="328"/>
      <c r="F39" s="174"/>
      <c r="G39" s="173"/>
      <c r="H39" s="329"/>
      <c r="I39" s="210"/>
      <c r="J39" s="330"/>
      <c r="K39" s="328"/>
      <c r="L39" s="24"/>
      <c r="M39" s="317">
        <v>20</v>
      </c>
      <c r="N39" s="68"/>
      <c r="O39" s="426" t="s">
        <v>370</v>
      </c>
      <c r="P39" s="330"/>
      <c r="Q39" s="173"/>
      <c r="R39" s="329"/>
      <c r="S39" s="173"/>
      <c r="T39" s="329"/>
      <c r="U39" s="210"/>
      <c r="V39" s="330"/>
      <c r="W39" s="173"/>
      <c r="X39" s="329"/>
      <c r="Y39" s="173"/>
      <c r="Z39" s="329"/>
      <c r="AA39" s="200"/>
      <c r="AB39" s="157">
        <f t="shared" si="12"/>
        <v>0</v>
      </c>
      <c r="AC39" s="127">
        <f t="shared" si="12"/>
        <v>0</v>
      </c>
      <c r="AD39" s="313">
        <f t="shared" si="12"/>
        <v>0</v>
      </c>
      <c r="AE39" s="127">
        <f t="shared" si="13"/>
        <v>20</v>
      </c>
      <c r="AF39" s="313">
        <f t="shared" si="13"/>
        <v>0</v>
      </c>
      <c r="AG39" s="128">
        <f t="shared" si="14"/>
        <v>0</v>
      </c>
    </row>
    <row r="40" spans="1:33" ht="15.75" customHeight="1">
      <c r="A40" s="615" t="s">
        <v>321</v>
      </c>
      <c r="B40" s="371" t="s">
        <v>62</v>
      </c>
      <c r="C40" s="134" t="s">
        <v>322</v>
      </c>
      <c r="D40" s="65"/>
      <c r="E40" s="317"/>
      <c r="F40" s="10"/>
      <c r="G40" s="127"/>
      <c r="H40" s="331"/>
      <c r="I40" s="11"/>
      <c r="J40" s="129"/>
      <c r="K40" s="317">
        <v>48</v>
      </c>
      <c r="L40" s="368"/>
      <c r="M40" s="317"/>
      <c r="N40" s="331"/>
      <c r="O40" s="11"/>
      <c r="P40" s="129"/>
      <c r="Q40" s="127"/>
      <c r="R40" s="18"/>
      <c r="S40" s="127"/>
      <c r="T40" s="331"/>
      <c r="U40" s="11"/>
      <c r="V40" s="129"/>
      <c r="W40" s="127"/>
      <c r="X40" s="18"/>
      <c r="Y40" s="127"/>
      <c r="Z40" s="331"/>
      <c r="AA40" s="62"/>
      <c r="AB40" s="157">
        <f t="shared" si="12"/>
        <v>0</v>
      </c>
      <c r="AC40" s="127">
        <f t="shared" si="12"/>
        <v>48</v>
      </c>
      <c r="AD40" s="313">
        <f t="shared" si="12"/>
        <v>0</v>
      </c>
      <c r="AE40" s="127">
        <f t="shared" si="13"/>
        <v>0</v>
      </c>
      <c r="AF40" s="313">
        <f t="shared" si="13"/>
        <v>0</v>
      </c>
      <c r="AG40" s="128">
        <f t="shared" si="14"/>
        <v>0</v>
      </c>
    </row>
    <row r="41" spans="1:33" ht="15.75" customHeight="1">
      <c r="A41" s="615" t="s">
        <v>156</v>
      </c>
      <c r="B41" s="371" t="s">
        <v>258</v>
      </c>
      <c r="C41" s="314" t="s">
        <v>332</v>
      </c>
      <c r="D41" s="65"/>
      <c r="E41" s="317"/>
      <c r="F41" s="10"/>
      <c r="G41" s="127"/>
      <c r="H41" s="68"/>
      <c r="I41" s="11"/>
      <c r="J41" s="129"/>
      <c r="K41" s="317"/>
      <c r="L41" s="325"/>
      <c r="M41" s="324"/>
      <c r="N41" s="326"/>
      <c r="O41" s="113"/>
      <c r="P41" s="129"/>
      <c r="Q41" s="317"/>
      <c r="R41" s="24"/>
      <c r="S41" s="317">
        <v>20</v>
      </c>
      <c r="T41" s="326"/>
      <c r="U41" s="426" t="s">
        <v>371</v>
      </c>
      <c r="V41" s="129"/>
      <c r="W41" s="127"/>
      <c r="X41" s="68"/>
      <c r="Y41" s="127"/>
      <c r="Z41" s="68"/>
      <c r="AA41" s="62"/>
      <c r="AB41" s="157">
        <f t="shared" si="12"/>
        <v>0</v>
      </c>
      <c r="AC41" s="127">
        <f t="shared" si="12"/>
        <v>0</v>
      </c>
      <c r="AD41" s="313">
        <f t="shared" si="12"/>
        <v>0</v>
      </c>
      <c r="AE41" s="127">
        <f t="shared" si="13"/>
        <v>20</v>
      </c>
      <c r="AF41" s="313">
        <f t="shared" si="13"/>
        <v>0</v>
      </c>
      <c r="AG41" s="128">
        <f t="shared" si="14"/>
        <v>0</v>
      </c>
    </row>
    <row r="42" spans="1:33" ht="15.75" customHeight="1">
      <c r="A42" s="615" t="s">
        <v>323</v>
      </c>
      <c r="B42" s="371" t="s">
        <v>62</v>
      </c>
      <c r="C42" s="134" t="s">
        <v>324</v>
      </c>
      <c r="D42" s="65"/>
      <c r="E42" s="317"/>
      <c r="F42" s="10"/>
      <c r="G42" s="127"/>
      <c r="H42" s="331"/>
      <c r="I42" s="11"/>
      <c r="J42" s="129"/>
      <c r="K42" s="317"/>
      <c r="L42" s="368"/>
      <c r="M42" s="317"/>
      <c r="N42" s="331"/>
      <c r="O42" s="11"/>
      <c r="P42" s="129"/>
      <c r="Q42" s="317">
        <v>48</v>
      </c>
      <c r="R42" s="368"/>
      <c r="S42" s="317"/>
      <c r="T42" s="331"/>
      <c r="U42" s="11"/>
      <c r="V42" s="129"/>
      <c r="W42" s="127"/>
      <c r="X42" s="18"/>
      <c r="Y42" s="127"/>
      <c r="Z42" s="331"/>
      <c r="AA42" s="62"/>
      <c r="AB42" s="157">
        <f t="shared" si="12"/>
        <v>0</v>
      </c>
      <c r="AC42" s="127">
        <f t="shared" si="12"/>
        <v>48</v>
      </c>
      <c r="AD42" s="313">
        <f t="shared" si="12"/>
        <v>0</v>
      </c>
      <c r="AE42" s="127">
        <f t="shared" si="13"/>
        <v>0</v>
      </c>
      <c r="AF42" s="313">
        <f t="shared" si="13"/>
        <v>0</v>
      </c>
      <c r="AG42" s="128">
        <f t="shared" si="14"/>
        <v>0</v>
      </c>
    </row>
    <row r="43" spans="1:33" ht="15.75" customHeight="1">
      <c r="A43" s="615" t="s">
        <v>457</v>
      </c>
      <c r="B43" s="371" t="s">
        <v>259</v>
      </c>
      <c r="C43" s="314" t="s">
        <v>333</v>
      </c>
      <c r="D43" s="327"/>
      <c r="E43" s="328"/>
      <c r="F43" s="174"/>
      <c r="G43" s="173"/>
      <c r="H43" s="329"/>
      <c r="I43" s="210"/>
      <c r="J43" s="330"/>
      <c r="K43" s="328"/>
      <c r="L43" s="325"/>
      <c r="M43" s="317"/>
      <c r="N43" s="326"/>
      <c r="O43" s="127"/>
      <c r="P43" s="330"/>
      <c r="Q43" s="328"/>
      <c r="R43" s="423"/>
      <c r="S43" s="328"/>
      <c r="T43" s="329"/>
      <c r="U43" s="210"/>
      <c r="V43" s="327"/>
      <c r="W43" s="328"/>
      <c r="X43" s="423"/>
      <c r="Y43" s="328">
        <v>20</v>
      </c>
      <c r="Z43" s="329"/>
      <c r="AA43" s="428" t="s">
        <v>372</v>
      </c>
      <c r="AB43" s="157">
        <f t="shared" si="12"/>
        <v>0</v>
      </c>
      <c r="AC43" s="127">
        <f t="shared" si="12"/>
        <v>0</v>
      </c>
      <c r="AD43" s="313">
        <f t="shared" si="12"/>
        <v>0</v>
      </c>
      <c r="AE43" s="127">
        <f t="shared" si="13"/>
        <v>20</v>
      </c>
      <c r="AF43" s="313">
        <f t="shared" si="13"/>
        <v>0</v>
      </c>
      <c r="AG43" s="128">
        <f t="shared" si="14"/>
        <v>0</v>
      </c>
    </row>
    <row r="44" spans="1:33" ht="15.75" customHeight="1">
      <c r="A44" s="615" t="s">
        <v>325</v>
      </c>
      <c r="B44" s="371" t="s">
        <v>62</v>
      </c>
      <c r="C44" s="134" t="s">
        <v>326</v>
      </c>
      <c r="D44" s="65"/>
      <c r="E44" s="317"/>
      <c r="F44" s="10"/>
      <c r="G44" s="127"/>
      <c r="H44" s="331"/>
      <c r="I44" s="11"/>
      <c r="J44" s="129"/>
      <c r="K44" s="317"/>
      <c r="L44" s="368"/>
      <c r="M44" s="317"/>
      <c r="N44" s="331"/>
      <c r="O44" s="11"/>
      <c r="P44" s="129"/>
      <c r="Q44" s="317"/>
      <c r="R44" s="368"/>
      <c r="S44" s="317"/>
      <c r="T44" s="331"/>
      <c r="U44" s="11"/>
      <c r="V44" s="65"/>
      <c r="W44" s="317">
        <v>48</v>
      </c>
      <c r="X44" s="368"/>
      <c r="Y44" s="317"/>
      <c r="Z44" s="331"/>
      <c r="AA44" s="62"/>
      <c r="AB44" s="157">
        <f t="shared" si="12"/>
        <v>0</v>
      </c>
      <c r="AC44" s="127">
        <f t="shared" si="12"/>
        <v>48</v>
      </c>
      <c r="AD44" s="313">
        <f t="shared" si="12"/>
        <v>0</v>
      </c>
      <c r="AE44" s="127">
        <f t="shared" si="13"/>
        <v>0</v>
      </c>
      <c r="AF44" s="313">
        <f t="shared" si="13"/>
        <v>0</v>
      </c>
      <c r="AG44" s="128">
        <f t="shared" si="14"/>
        <v>0</v>
      </c>
    </row>
    <row r="45" spans="1:33" ht="15.75" customHeight="1">
      <c r="A45" s="181" t="s">
        <v>17</v>
      </c>
      <c r="B45" s="371" t="s">
        <v>62</v>
      </c>
      <c r="C45" s="134" t="s">
        <v>95</v>
      </c>
      <c r="D45" s="65"/>
      <c r="E45" s="317"/>
      <c r="F45" s="10"/>
      <c r="G45" s="127"/>
      <c r="H45" s="331"/>
      <c r="I45" s="11"/>
      <c r="J45" s="129"/>
      <c r="K45" s="317"/>
      <c r="L45" s="368"/>
      <c r="M45" s="317">
        <v>20</v>
      </c>
      <c r="N45" s="331"/>
      <c r="O45" s="11"/>
      <c r="P45" s="129"/>
      <c r="Q45" s="317"/>
      <c r="R45" s="368"/>
      <c r="S45" s="317">
        <v>20</v>
      </c>
      <c r="T45" s="331"/>
      <c r="U45" s="11"/>
      <c r="V45" s="65"/>
      <c r="W45" s="317"/>
      <c r="X45" s="368"/>
      <c r="Y45" s="317">
        <v>20</v>
      </c>
      <c r="Z45" s="331"/>
      <c r="AA45" s="62"/>
      <c r="AB45" s="157">
        <f t="shared" si="12"/>
        <v>0</v>
      </c>
      <c r="AC45" s="127">
        <f t="shared" si="12"/>
        <v>0</v>
      </c>
      <c r="AD45" s="313">
        <f t="shared" si="12"/>
        <v>0</v>
      </c>
      <c r="AE45" s="127">
        <f t="shared" si="13"/>
        <v>60</v>
      </c>
      <c r="AF45" s="313">
        <f t="shared" si="13"/>
        <v>0</v>
      </c>
      <c r="AG45" s="128">
        <f t="shared" si="14"/>
        <v>0</v>
      </c>
    </row>
    <row r="46" spans="1:33" ht="15.75" customHeight="1">
      <c r="A46" s="685" t="s">
        <v>127</v>
      </c>
      <c r="B46" s="642" t="s">
        <v>506</v>
      </c>
      <c r="C46" s="609" t="s">
        <v>460</v>
      </c>
      <c r="D46" s="65"/>
      <c r="E46" s="317"/>
      <c r="F46" s="10"/>
      <c r="G46" s="127"/>
      <c r="H46" s="331"/>
      <c r="I46" s="11"/>
      <c r="J46" s="129"/>
      <c r="K46" s="158"/>
      <c r="L46" s="18"/>
      <c r="M46" s="127"/>
      <c r="N46" s="331"/>
      <c r="O46" s="11"/>
      <c r="P46" s="129"/>
      <c r="Q46" s="158"/>
      <c r="R46" s="18"/>
      <c r="S46" s="127"/>
      <c r="T46" s="331"/>
      <c r="U46" s="11" t="s">
        <v>508</v>
      </c>
      <c r="V46" s="65"/>
      <c r="W46" s="324"/>
      <c r="X46" s="368"/>
      <c r="Y46" s="317"/>
      <c r="Z46" s="331"/>
      <c r="AA46" s="62"/>
      <c r="AB46" s="157">
        <f t="shared" si="12"/>
        <v>0</v>
      </c>
      <c r="AC46" s="127">
        <f t="shared" si="12"/>
        <v>0</v>
      </c>
      <c r="AD46" s="313">
        <f t="shared" si="12"/>
        <v>0</v>
      </c>
      <c r="AE46" s="127">
        <f t="shared" si="13"/>
        <v>0</v>
      </c>
      <c r="AF46" s="313">
        <f t="shared" si="13"/>
        <v>0</v>
      </c>
      <c r="AG46" s="128">
        <f t="shared" si="14"/>
        <v>0</v>
      </c>
    </row>
    <row r="47" spans="1:33" ht="15.75" customHeight="1" thickBot="1">
      <c r="A47" s="617" t="s">
        <v>128</v>
      </c>
      <c r="B47" s="372" t="s">
        <v>26</v>
      </c>
      <c r="C47" s="333" t="s">
        <v>509</v>
      </c>
      <c r="D47" s="323"/>
      <c r="E47" s="324"/>
      <c r="F47" s="14"/>
      <c r="G47" s="158"/>
      <c r="H47" s="334"/>
      <c r="I47" s="15"/>
      <c r="J47" s="136"/>
      <c r="K47" s="158"/>
      <c r="L47" s="26"/>
      <c r="M47" s="158"/>
      <c r="N47" s="334"/>
      <c r="O47" s="15"/>
      <c r="P47" s="136"/>
      <c r="Q47" s="158"/>
      <c r="R47" s="26"/>
      <c r="S47" s="158"/>
      <c r="T47" s="334"/>
      <c r="U47" s="15"/>
      <c r="V47" s="136"/>
      <c r="W47" s="158"/>
      <c r="X47" s="26"/>
      <c r="Y47" s="158"/>
      <c r="Z47" s="334"/>
      <c r="AA47" s="113" t="s">
        <v>61</v>
      </c>
      <c r="AB47" s="157">
        <f t="shared" si="12"/>
        <v>0</v>
      </c>
      <c r="AC47" s="127">
        <f t="shared" si="12"/>
        <v>0</v>
      </c>
      <c r="AD47" s="313">
        <f t="shared" si="12"/>
        <v>0</v>
      </c>
      <c r="AE47" s="127">
        <f t="shared" si="13"/>
        <v>0</v>
      </c>
      <c r="AF47" s="313">
        <f t="shared" si="13"/>
        <v>0</v>
      </c>
      <c r="AG47" s="128">
        <f t="shared" si="14"/>
        <v>0</v>
      </c>
    </row>
    <row r="48" spans="1:33" ht="15.75" customHeight="1" thickBot="1">
      <c r="A48" s="378"/>
      <c r="B48" s="379"/>
      <c r="C48" s="337" t="s">
        <v>59</v>
      </c>
      <c r="D48" s="21">
        <f>SUM(D38:D47)</f>
        <v>0</v>
      </c>
      <c r="E48" s="22">
        <f>SUM(E47,E35)</f>
        <v>0</v>
      </c>
      <c r="F48" s="21">
        <f>SUM(F38:F47)</f>
        <v>0</v>
      </c>
      <c r="G48" s="22">
        <f>SUM(G47,G35)</f>
        <v>0</v>
      </c>
      <c r="H48" s="150" t="s">
        <v>29</v>
      </c>
      <c r="I48" s="151">
        <f>SUM(D48,F48)</f>
        <v>0</v>
      </c>
      <c r="J48" s="152">
        <f>SUM(J38:J47)</f>
        <v>0</v>
      </c>
      <c r="K48" s="153">
        <f>SUM(K38:K47)</f>
        <v>48</v>
      </c>
      <c r="L48" s="153">
        <f>SUM(L38:L47)</f>
        <v>0</v>
      </c>
      <c r="M48" s="153">
        <f>SUM(M38:M47)</f>
        <v>60</v>
      </c>
      <c r="N48" s="150" t="s">
        <v>29</v>
      </c>
      <c r="O48" s="151">
        <f>SUM(J48,L48)</f>
        <v>0</v>
      </c>
      <c r="P48" s="154">
        <f>SUM(P38:P47)</f>
        <v>0</v>
      </c>
      <c r="Q48" s="153">
        <f>SUM(Q38:Q47)</f>
        <v>48</v>
      </c>
      <c r="R48" s="153">
        <f>SUM(R38:R47)</f>
        <v>0</v>
      </c>
      <c r="S48" s="153">
        <f>SUM(S38:S47)</f>
        <v>40</v>
      </c>
      <c r="T48" s="150" t="s">
        <v>29</v>
      </c>
      <c r="U48" s="151">
        <f>SUM(P48,R48)</f>
        <v>0</v>
      </c>
      <c r="V48" s="152">
        <f>SUM(V38:V47)</f>
        <v>0</v>
      </c>
      <c r="W48" s="153">
        <f>SUM(W38:W47)</f>
        <v>48</v>
      </c>
      <c r="X48" s="153">
        <f>SUM(X38:X47)</f>
        <v>0</v>
      </c>
      <c r="Y48" s="153">
        <f>SUM(Y38:Y47)</f>
        <v>40</v>
      </c>
      <c r="Z48" s="150" t="s">
        <v>29</v>
      </c>
      <c r="AA48" s="151">
        <f>SUM(V48,X48)</f>
        <v>0</v>
      </c>
      <c r="AB48" s="154">
        <f>SUM(AB38:AB47)</f>
        <v>0</v>
      </c>
      <c r="AC48" s="153">
        <f>SUM(AC38:AC47)</f>
        <v>144</v>
      </c>
      <c r="AD48" s="153">
        <f>SUM(AD38:AD47)</f>
        <v>0</v>
      </c>
      <c r="AE48" s="153">
        <f>SUM(AE38:AE47)</f>
        <v>140</v>
      </c>
      <c r="AF48" s="150" t="s">
        <v>29</v>
      </c>
      <c r="AG48" s="706">
        <f>SUM(AB48,AD48)</f>
        <v>0</v>
      </c>
    </row>
    <row r="49" spans="1:35" ht="15.75" customHeight="1" thickBot="1">
      <c r="A49" s="384"/>
      <c r="B49" s="380"/>
      <c r="C49" s="391" t="s">
        <v>74</v>
      </c>
      <c r="D49" s="22">
        <f>SUM(D48,D36)</f>
        <v>0</v>
      </c>
      <c r="E49" s="22">
        <f>SUM(E48,E36)</f>
        <v>0</v>
      </c>
      <c r="F49" s="22">
        <f>SUM(F48,F36)</f>
        <v>0</v>
      </c>
      <c r="G49" s="31">
        <f>SUM(G48,G36)</f>
        <v>0</v>
      </c>
      <c r="H49" s="31">
        <f aca="true" t="shared" si="15" ref="H49:AA49">SUM(H48,H36)</f>
        <v>0</v>
      </c>
      <c r="I49" s="31">
        <f t="shared" si="15"/>
        <v>0</v>
      </c>
      <c r="J49" s="31">
        <f t="shared" si="15"/>
        <v>10</v>
      </c>
      <c r="K49" s="31">
        <f t="shared" si="15"/>
        <v>198</v>
      </c>
      <c r="L49" s="31">
        <f t="shared" si="15"/>
        <v>10</v>
      </c>
      <c r="M49" s="31">
        <f t="shared" si="15"/>
        <v>210</v>
      </c>
      <c r="N49" s="350">
        <f t="shared" si="15"/>
        <v>30</v>
      </c>
      <c r="O49" s="31">
        <f t="shared" si="15"/>
        <v>20</v>
      </c>
      <c r="P49" s="31">
        <f t="shared" si="15"/>
        <v>11</v>
      </c>
      <c r="Q49" s="31">
        <f t="shared" si="15"/>
        <v>213</v>
      </c>
      <c r="R49" s="350">
        <f t="shared" si="15"/>
        <v>12</v>
      </c>
      <c r="S49" s="31">
        <f t="shared" si="15"/>
        <v>220</v>
      </c>
      <c r="T49" s="350">
        <f t="shared" si="15"/>
        <v>30</v>
      </c>
      <c r="U49" s="31">
        <f t="shared" si="15"/>
        <v>23</v>
      </c>
      <c r="V49" s="31">
        <f t="shared" si="15"/>
        <v>13</v>
      </c>
      <c r="W49" s="31">
        <f t="shared" si="15"/>
        <v>243</v>
      </c>
      <c r="X49" s="350">
        <f t="shared" si="15"/>
        <v>10</v>
      </c>
      <c r="Y49" s="31">
        <f t="shared" si="15"/>
        <v>190</v>
      </c>
      <c r="Z49" s="350">
        <f t="shared" si="15"/>
        <v>30</v>
      </c>
      <c r="AA49" s="31">
        <f t="shared" si="15"/>
        <v>23</v>
      </c>
      <c r="AB49" s="31">
        <f>SUM(AB36,AB10,)</f>
        <v>34</v>
      </c>
      <c r="AC49" s="31">
        <f>SUM(AC48,AC36)</f>
        <v>654</v>
      </c>
      <c r="AD49" s="31">
        <f>SUM(AD48,AD36)</f>
        <v>32</v>
      </c>
      <c r="AE49" s="31">
        <f>SUM(AE48,AE36)</f>
        <v>620</v>
      </c>
      <c r="AF49" s="31">
        <f>SUM(AF48,AF36)</f>
        <v>90</v>
      </c>
      <c r="AG49" s="386">
        <f>SUM(AG48,AG36)</f>
        <v>66</v>
      </c>
      <c r="AH49" s="704"/>
      <c r="AI49" s="32"/>
    </row>
    <row r="50" spans="1:33" ht="15.75" customHeight="1">
      <c r="A50" s="358" t="s">
        <v>60</v>
      </c>
      <c r="B50" s="367"/>
      <c r="C50" s="67" t="s">
        <v>32</v>
      </c>
      <c r="D50" s="1032"/>
      <c r="E50" s="1033"/>
      <c r="F50" s="1033"/>
      <c r="G50" s="1033"/>
      <c r="H50" s="1033"/>
      <c r="I50" s="1033"/>
      <c r="J50" s="1033"/>
      <c r="K50" s="1033"/>
      <c r="L50" s="1033"/>
      <c r="M50" s="1033"/>
      <c r="N50" s="1033"/>
      <c r="O50" s="1033"/>
      <c r="P50" s="1033"/>
      <c r="Q50" s="1033"/>
      <c r="R50" s="1033"/>
      <c r="S50" s="1033"/>
      <c r="T50" s="1033"/>
      <c r="U50" s="1033"/>
      <c r="V50" s="1033"/>
      <c r="W50" s="1033"/>
      <c r="X50" s="1033"/>
      <c r="Y50" s="1033"/>
      <c r="Z50" s="1033"/>
      <c r="AA50" s="1033"/>
      <c r="AB50" s="1033"/>
      <c r="AC50" s="1033"/>
      <c r="AD50" s="1033"/>
      <c r="AE50" s="1033"/>
      <c r="AF50" s="1033"/>
      <c r="AG50" s="1025"/>
    </row>
    <row r="51" spans="1:33" s="32" customFormat="1" ht="15.75" customHeight="1">
      <c r="A51" s="634"/>
      <c r="B51" s="360" t="s">
        <v>25</v>
      </c>
      <c r="C51" s="771" t="s">
        <v>287</v>
      </c>
      <c r="D51" s="752">
        <v>1</v>
      </c>
      <c r="E51" s="753">
        <v>15</v>
      </c>
      <c r="F51" s="754">
        <v>1</v>
      </c>
      <c r="G51" s="753">
        <v>15</v>
      </c>
      <c r="H51" s="604">
        <v>3</v>
      </c>
      <c r="I51" s="112"/>
      <c r="J51" s="752">
        <v>1</v>
      </c>
      <c r="K51" s="753">
        <v>15</v>
      </c>
      <c r="L51" s="754">
        <v>1</v>
      </c>
      <c r="M51" s="753">
        <v>15</v>
      </c>
      <c r="N51" s="604">
        <v>3</v>
      </c>
      <c r="O51" s="112"/>
      <c r="P51" s="752">
        <v>1</v>
      </c>
      <c r="Q51" s="753">
        <v>15</v>
      </c>
      <c r="R51" s="754">
        <v>1</v>
      </c>
      <c r="S51" s="753">
        <v>15</v>
      </c>
      <c r="T51" s="604">
        <v>3</v>
      </c>
      <c r="U51" s="112"/>
      <c r="V51" s="752">
        <v>1</v>
      </c>
      <c r="W51" s="753">
        <v>15</v>
      </c>
      <c r="X51" s="754">
        <v>1</v>
      </c>
      <c r="Y51" s="753">
        <v>15</v>
      </c>
      <c r="Z51" s="604">
        <v>3</v>
      </c>
      <c r="AA51" s="112"/>
      <c r="AB51" s="157">
        <f aca="true" t="shared" si="16" ref="AB51:AD52">SUM(D51,J51,P51,V51)</f>
        <v>4</v>
      </c>
      <c r="AC51" s="127">
        <f t="shared" si="16"/>
        <v>60</v>
      </c>
      <c r="AD51" s="127">
        <f t="shared" si="16"/>
        <v>4</v>
      </c>
      <c r="AE51" s="127">
        <f aca="true" t="shared" si="17" ref="AE51:AF53">SUM(A51,G51,M51,S51,Y51)</f>
        <v>60</v>
      </c>
      <c r="AF51" s="127">
        <f t="shared" si="17"/>
        <v>12</v>
      </c>
      <c r="AG51" s="393">
        <f>SUM(AB51,AD51)</f>
        <v>8</v>
      </c>
    </row>
    <row r="52" spans="1:33" s="32" customFormat="1" ht="15.75" customHeight="1">
      <c r="A52" s="634"/>
      <c r="B52" s="360" t="s">
        <v>25</v>
      </c>
      <c r="C52" s="771" t="s">
        <v>288</v>
      </c>
      <c r="D52" s="752">
        <v>1</v>
      </c>
      <c r="E52" s="753">
        <v>15</v>
      </c>
      <c r="F52" s="754">
        <v>1</v>
      </c>
      <c r="G52" s="753">
        <v>15</v>
      </c>
      <c r="H52" s="604">
        <v>3</v>
      </c>
      <c r="I52" s="112"/>
      <c r="J52" s="752">
        <v>1</v>
      </c>
      <c r="K52" s="753">
        <v>15</v>
      </c>
      <c r="L52" s="754">
        <v>1</v>
      </c>
      <c r="M52" s="753">
        <v>15</v>
      </c>
      <c r="N52" s="604">
        <v>3</v>
      </c>
      <c r="O52" s="112"/>
      <c r="P52" s="752">
        <v>1</v>
      </c>
      <c r="Q52" s="753">
        <v>15</v>
      </c>
      <c r="R52" s="754">
        <v>1</v>
      </c>
      <c r="S52" s="753">
        <v>15</v>
      </c>
      <c r="T52" s="604">
        <v>3</v>
      </c>
      <c r="U52" s="112"/>
      <c r="V52" s="752">
        <v>1</v>
      </c>
      <c r="W52" s="753">
        <v>15</v>
      </c>
      <c r="X52" s="754">
        <v>1</v>
      </c>
      <c r="Y52" s="753">
        <v>15</v>
      </c>
      <c r="Z52" s="604">
        <v>3</v>
      </c>
      <c r="AA52" s="112"/>
      <c r="AB52" s="157">
        <f t="shared" si="16"/>
        <v>4</v>
      </c>
      <c r="AC52" s="127">
        <f t="shared" si="16"/>
        <v>60</v>
      </c>
      <c r="AD52" s="127">
        <f t="shared" si="16"/>
        <v>4</v>
      </c>
      <c r="AE52" s="127">
        <f t="shared" si="17"/>
        <v>60</v>
      </c>
      <c r="AF52" s="127">
        <f t="shared" si="17"/>
        <v>12</v>
      </c>
      <c r="AG52" s="393">
        <f>SUM(AB52,AD52)</f>
        <v>8</v>
      </c>
    </row>
    <row r="53" spans="1:33" s="32" customFormat="1" ht="15.75" customHeight="1">
      <c r="A53" s="634"/>
      <c r="B53" s="360" t="s">
        <v>25</v>
      </c>
      <c r="C53" s="792" t="s">
        <v>165</v>
      </c>
      <c r="D53" s="129">
        <v>2</v>
      </c>
      <c r="E53" s="127">
        <v>30</v>
      </c>
      <c r="F53" s="68"/>
      <c r="G53" s="127"/>
      <c r="H53" s="68">
        <v>3</v>
      </c>
      <c r="I53" s="62" t="s">
        <v>24</v>
      </c>
      <c r="J53" s="129">
        <v>2</v>
      </c>
      <c r="K53" s="127">
        <v>30</v>
      </c>
      <c r="L53" s="68"/>
      <c r="M53" s="127"/>
      <c r="N53" s="68">
        <v>3</v>
      </c>
      <c r="O53" s="62" t="s">
        <v>24</v>
      </c>
      <c r="P53" s="129">
        <v>2</v>
      </c>
      <c r="Q53" s="127">
        <v>30</v>
      </c>
      <c r="R53" s="68"/>
      <c r="S53" s="127"/>
      <c r="T53" s="68">
        <v>3</v>
      </c>
      <c r="U53" s="62" t="s">
        <v>24</v>
      </c>
      <c r="V53" s="129">
        <v>2</v>
      </c>
      <c r="W53" s="127">
        <v>30</v>
      </c>
      <c r="X53" s="68"/>
      <c r="Y53" s="127"/>
      <c r="Z53" s="68">
        <v>3</v>
      </c>
      <c r="AA53" s="62" t="s">
        <v>24</v>
      </c>
      <c r="AB53" s="157">
        <f>SUM(D53,J53,P53,V53)</f>
        <v>8</v>
      </c>
      <c r="AC53" s="127">
        <f>SUM(E53,K53,Q53,W53)</f>
        <v>120</v>
      </c>
      <c r="AD53" s="313">
        <f>SUM(F53,L53,R53,X53)</f>
        <v>0</v>
      </c>
      <c r="AE53" s="127">
        <f t="shared" si="17"/>
        <v>0</v>
      </c>
      <c r="AF53" s="313">
        <f t="shared" si="17"/>
        <v>12</v>
      </c>
      <c r="AG53" s="128">
        <f>SUM(AB53,AD53)</f>
        <v>8</v>
      </c>
    </row>
    <row r="54" spans="1:33" s="32" customFormat="1" ht="15.75" customHeight="1">
      <c r="A54" s="784"/>
      <c r="B54" s="371"/>
      <c r="C54" s="61" t="s">
        <v>549</v>
      </c>
      <c r="D54" s="958"/>
      <c r="E54" s="1115"/>
      <c r="F54" s="1115"/>
      <c r="G54" s="1115"/>
      <c r="H54" s="1115"/>
      <c r="I54" s="1115"/>
      <c r="J54" s="1115"/>
      <c r="K54" s="1115"/>
      <c r="L54" s="1115"/>
      <c r="M54" s="1115"/>
      <c r="N54" s="1115"/>
      <c r="O54" s="1115"/>
      <c r="P54" s="1115"/>
      <c r="Q54" s="1115"/>
      <c r="R54" s="1115"/>
      <c r="S54" s="1115"/>
      <c r="T54" s="1115"/>
      <c r="U54" s="1115"/>
      <c r="V54" s="1115"/>
      <c r="W54" s="1115"/>
      <c r="X54" s="1115"/>
      <c r="Y54" s="1115"/>
      <c r="Z54" s="1115"/>
      <c r="AA54" s="1115"/>
      <c r="AB54" s="1115"/>
      <c r="AC54" s="1115"/>
      <c r="AD54" s="1115"/>
      <c r="AE54" s="1115"/>
      <c r="AF54" s="1115"/>
      <c r="AG54" s="1116"/>
    </row>
    <row r="55" spans="1:33" s="32" customFormat="1" ht="15.75" customHeight="1">
      <c r="A55" s="785" t="s">
        <v>308</v>
      </c>
      <c r="B55" s="371" t="s">
        <v>18</v>
      </c>
      <c r="C55" s="205" t="s">
        <v>168</v>
      </c>
      <c r="D55" s="654"/>
      <c r="E55" s="655"/>
      <c r="F55" s="656"/>
      <c r="G55" s="796"/>
      <c r="H55" s="657"/>
      <c r="I55" s="655"/>
      <c r="J55" s="654"/>
      <c r="K55" s="655"/>
      <c r="L55" s="657"/>
      <c r="M55" s="655"/>
      <c r="N55" s="657"/>
      <c r="O55" s="657"/>
      <c r="P55" s="654"/>
      <c r="Q55" s="655"/>
      <c r="R55" s="657"/>
      <c r="S55" s="655"/>
      <c r="T55" s="657"/>
      <c r="U55" s="657"/>
      <c r="V55" s="636"/>
      <c r="W55" s="637"/>
      <c r="X55" s="638"/>
      <c r="Y55" s="637"/>
      <c r="Z55" s="637"/>
      <c r="AA55" s="319" t="s">
        <v>541</v>
      </c>
      <c r="AB55" s="606"/>
      <c r="AC55" s="637"/>
      <c r="AD55" s="797"/>
      <c r="AE55" s="637"/>
      <c r="AF55" s="797"/>
      <c r="AG55" s="798"/>
    </row>
    <row r="56" spans="1:33" s="32" customFormat="1" ht="15.75" customHeight="1">
      <c r="A56" s="785" t="s">
        <v>309</v>
      </c>
      <c r="B56" s="371" t="s">
        <v>18</v>
      </c>
      <c r="C56" s="207" t="s">
        <v>169</v>
      </c>
      <c r="D56" s="654"/>
      <c r="E56" s="655"/>
      <c r="F56" s="656"/>
      <c r="G56" s="796"/>
      <c r="H56" s="657"/>
      <c r="I56" s="655"/>
      <c r="J56" s="654"/>
      <c r="K56" s="655"/>
      <c r="L56" s="657"/>
      <c r="M56" s="655"/>
      <c r="N56" s="657"/>
      <c r="O56" s="657"/>
      <c r="P56" s="654"/>
      <c r="Q56" s="655"/>
      <c r="R56" s="657"/>
      <c r="S56" s="655"/>
      <c r="T56" s="657"/>
      <c r="U56" s="657"/>
      <c r="V56" s="636"/>
      <c r="W56" s="637"/>
      <c r="X56" s="638"/>
      <c r="Y56" s="637"/>
      <c r="Z56" s="637"/>
      <c r="AA56" s="319" t="s">
        <v>541</v>
      </c>
      <c r="AB56" s="606"/>
      <c r="AC56" s="637"/>
      <c r="AD56" s="797"/>
      <c r="AE56" s="637"/>
      <c r="AF56" s="797"/>
      <c r="AG56" s="798"/>
    </row>
    <row r="57" spans="1:33" s="32" customFormat="1" ht="15.75" customHeight="1">
      <c r="A57" s="266" t="s">
        <v>357</v>
      </c>
      <c r="B57" s="371" t="s">
        <v>18</v>
      </c>
      <c r="C57" s="218" t="s">
        <v>201</v>
      </c>
      <c r="D57" s="654"/>
      <c r="E57" s="655"/>
      <c r="F57" s="656"/>
      <c r="G57" s="796"/>
      <c r="H57" s="657"/>
      <c r="I57" s="655"/>
      <c r="J57" s="654"/>
      <c r="K57" s="655"/>
      <c r="L57" s="657"/>
      <c r="M57" s="655"/>
      <c r="N57" s="657"/>
      <c r="O57" s="657"/>
      <c r="P57" s="654"/>
      <c r="Q57" s="655"/>
      <c r="R57" s="657"/>
      <c r="S57" s="655"/>
      <c r="T57" s="657"/>
      <c r="U57" s="657"/>
      <c r="V57" s="636"/>
      <c r="W57" s="637"/>
      <c r="X57" s="638"/>
      <c r="Y57" s="637"/>
      <c r="Z57" s="637"/>
      <c r="AA57" s="319" t="s">
        <v>541</v>
      </c>
      <c r="AB57" s="606"/>
      <c r="AC57" s="637"/>
      <c r="AD57" s="797"/>
      <c r="AE57" s="637"/>
      <c r="AF57" s="797"/>
      <c r="AG57" s="798"/>
    </row>
    <row r="58" spans="1:33" s="32" customFormat="1" ht="15.75" customHeight="1">
      <c r="A58" s="266" t="s">
        <v>358</v>
      </c>
      <c r="B58" s="371" t="s">
        <v>18</v>
      </c>
      <c r="C58" s="208" t="s">
        <v>202</v>
      </c>
      <c r="D58" s="654"/>
      <c r="E58" s="655"/>
      <c r="F58" s="656"/>
      <c r="G58" s="796"/>
      <c r="H58" s="657"/>
      <c r="I58" s="655"/>
      <c r="J58" s="654"/>
      <c r="K58" s="655"/>
      <c r="L58" s="657"/>
      <c r="M58" s="655"/>
      <c r="N58" s="657"/>
      <c r="O58" s="657"/>
      <c r="P58" s="654"/>
      <c r="Q58" s="655"/>
      <c r="R58" s="657"/>
      <c r="S58" s="655"/>
      <c r="T58" s="657"/>
      <c r="U58" s="657"/>
      <c r="V58" s="636"/>
      <c r="W58" s="637"/>
      <c r="X58" s="638"/>
      <c r="Y58" s="637"/>
      <c r="Z58" s="637"/>
      <c r="AA58" s="319" t="s">
        <v>541</v>
      </c>
      <c r="AB58" s="606"/>
      <c r="AC58" s="637"/>
      <c r="AD58" s="797"/>
      <c r="AE58" s="637"/>
      <c r="AF58" s="797"/>
      <c r="AG58" s="798"/>
    </row>
    <row r="59" spans="1:33" s="32" customFormat="1" ht="15.75" customHeight="1">
      <c r="A59" s="266" t="s">
        <v>346</v>
      </c>
      <c r="B59" s="371" t="s">
        <v>18</v>
      </c>
      <c r="C59" s="208" t="s">
        <v>462</v>
      </c>
      <c r="D59" s="654"/>
      <c r="E59" s="655"/>
      <c r="F59" s="656"/>
      <c r="G59" s="796"/>
      <c r="H59" s="657"/>
      <c r="I59" s="655"/>
      <c r="J59" s="654"/>
      <c r="K59" s="655"/>
      <c r="L59" s="657"/>
      <c r="M59" s="655"/>
      <c r="N59" s="657"/>
      <c r="O59" s="657"/>
      <c r="P59" s="654"/>
      <c r="Q59" s="655"/>
      <c r="R59" s="657"/>
      <c r="S59" s="655"/>
      <c r="T59" s="657"/>
      <c r="U59" s="657"/>
      <c r="V59" s="636"/>
      <c r="W59" s="637"/>
      <c r="X59" s="638"/>
      <c r="Y59" s="637"/>
      <c r="Z59" s="637"/>
      <c r="AA59" s="319" t="s">
        <v>541</v>
      </c>
      <c r="AB59" s="606"/>
      <c r="AC59" s="637"/>
      <c r="AD59" s="797"/>
      <c r="AE59" s="637"/>
      <c r="AF59" s="797"/>
      <c r="AG59" s="798"/>
    </row>
    <row r="60" spans="1:33" s="32" customFormat="1" ht="15.75" customHeight="1">
      <c r="A60" s="266" t="s">
        <v>347</v>
      </c>
      <c r="B60" s="371" t="s">
        <v>18</v>
      </c>
      <c r="C60" s="208" t="s">
        <v>203</v>
      </c>
      <c r="D60" s="654"/>
      <c r="E60" s="655"/>
      <c r="F60" s="656"/>
      <c r="G60" s="796"/>
      <c r="H60" s="657"/>
      <c r="I60" s="655"/>
      <c r="J60" s="654"/>
      <c r="K60" s="655"/>
      <c r="L60" s="657"/>
      <c r="M60" s="655"/>
      <c r="N60" s="657"/>
      <c r="O60" s="657"/>
      <c r="P60" s="654"/>
      <c r="Q60" s="655"/>
      <c r="R60" s="657"/>
      <c r="S60" s="655"/>
      <c r="T60" s="657"/>
      <c r="U60" s="657"/>
      <c r="V60" s="636"/>
      <c r="W60" s="637"/>
      <c r="X60" s="638"/>
      <c r="Y60" s="637"/>
      <c r="Z60" s="637"/>
      <c r="AA60" s="801" t="s">
        <v>541</v>
      </c>
      <c r="AB60" s="802"/>
      <c r="AC60" s="637"/>
      <c r="AD60" s="797"/>
      <c r="AE60" s="637"/>
      <c r="AF60" s="797"/>
      <c r="AG60" s="803"/>
    </row>
    <row r="61" spans="1:33" s="32" customFormat="1" ht="9.75" customHeight="1" thickBot="1">
      <c r="A61" s="936"/>
      <c r="B61" s="983"/>
      <c r="C61" s="983"/>
      <c r="D61" s="983"/>
      <c r="E61" s="983"/>
      <c r="F61" s="983"/>
      <c r="G61" s="983"/>
      <c r="H61" s="983"/>
      <c r="I61" s="983"/>
      <c r="J61" s="983"/>
      <c r="K61" s="983"/>
      <c r="L61" s="983"/>
      <c r="M61" s="983"/>
      <c r="N61" s="983"/>
      <c r="O61" s="983"/>
      <c r="P61" s="983"/>
      <c r="Q61" s="983"/>
      <c r="R61" s="983"/>
      <c r="S61" s="983"/>
      <c r="T61" s="983"/>
      <c r="U61" s="983"/>
      <c r="V61" s="983"/>
      <c r="W61" s="983"/>
      <c r="X61" s="983"/>
      <c r="Y61" s="983"/>
      <c r="Z61" s="983"/>
      <c r="AA61" s="983"/>
      <c r="AB61" s="984"/>
      <c r="AC61" s="984"/>
      <c r="AD61" s="984"/>
      <c r="AE61" s="984"/>
      <c r="AF61" s="984"/>
      <c r="AG61" s="985"/>
    </row>
    <row r="62" spans="1:34" s="69" customFormat="1" ht="15.75" customHeight="1" thickTop="1">
      <c r="A62" s="647" t="s">
        <v>356</v>
      </c>
      <c r="B62" s="373" t="s">
        <v>271</v>
      </c>
      <c r="C62" s="369" t="s">
        <v>33</v>
      </c>
      <c r="D62" s="9"/>
      <c r="E62" s="10"/>
      <c r="F62" s="10"/>
      <c r="G62" s="10"/>
      <c r="H62" s="24"/>
      <c r="I62" s="112"/>
      <c r="J62" s="65"/>
      <c r="K62" s="10"/>
      <c r="L62" s="10"/>
      <c r="M62" s="10"/>
      <c r="N62" s="24"/>
      <c r="O62" s="25"/>
      <c r="P62" s="368"/>
      <c r="Q62" s="10"/>
      <c r="R62" s="10"/>
      <c r="S62" s="10"/>
      <c r="T62" s="24"/>
      <c r="U62" s="25"/>
      <c r="V62" s="368"/>
      <c r="W62" s="10"/>
      <c r="X62" s="68">
        <v>4</v>
      </c>
      <c r="Y62" s="127">
        <v>60</v>
      </c>
      <c r="Z62" s="68">
        <v>0</v>
      </c>
      <c r="AA62" s="335" t="s">
        <v>62</v>
      </c>
      <c r="AB62" s="990"/>
      <c r="AC62" s="991"/>
      <c r="AD62" s="991"/>
      <c r="AE62" s="991"/>
      <c r="AF62" s="991"/>
      <c r="AG62" s="992"/>
      <c r="AH62" s="104"/>
    </row>
    <row r="63" spans="1:33" s="32" customFormat="1" ht="9.75" customHeight="1" thickBot="1">
      <c r="A63" s="986"/>
      <c r="B63" s="987"/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987"/>
      <c r="V63" s="987"/>
      <c r="W63" s="987"/>
      <c r="X63" s="987"/>
      <c r="Y63" s="987"/>
      <c r="Z63" s="987"/>
      <c r="AA63" s="987"/>
      <c r="AB63" s="988"/>
      <c r="AC63" s="988"/>
      <c r="AD63" s="988"/>
      <c r="AE63" s="988"/>
      <c r="AF63" s="988"/>
      <c r="AG63" s="989"/>
    </row>
    <row r="64" spans="1:33" s="32" customFormat="1" ht="15.75" customHeight="1" thickTop="1">
      <c r="A64" s="949" t="s">
        <v>34</v>
      </c>
      <c r="B64" s="993"/>
      <c r="C64" s="993"/>
      <c r="D64" s="993"/>
      <c r="E64" s="993"/>
      <c r="F64" s="993"/>
      <c r="G64" s="993"/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3"/>
      <c r="T64" s="993"/>
      <c r="U64" s="993"/>
      <c r="V64" s="993"/>
      <c r="W64" s="993"/>
      <c r="X64" s="993"/>
      <c r="Y64" s="993"/>
      <c r="Z64" s="993"/>
      <c r="AA64" s="993"/>
      <c r="AB64" s="70"/>
      <c r="AC64" s="70"/>
      <c r="AD64" s="70"/>
      <c r="AE64" s="70"/>
      <c r="AF64" s="70"/>
      <c r="AG64" s="71"/>
    </row>
    <row r="65" spans="1:39" s="32" customFormat="1" ht="15.75" customHeight="1">
      <c r="A65" s="35"/>
      <c r="B65" s="27"/>
      <c r="C65" s="36" t="s">
        <v>35</v>
      </c>
      <c r="D65" s="37"/>
      <c r="E65" s="38"/>
      <c r="F65" s="38"/>
      <c r="G65" s="38"/>
      <c r="H65" s="12"/>
      <c r="I65" s="39">
        <f>IF(COUNTIF(I13:I47,"A")=0,"",COUNTIF(I13:I47,"A"))</f>
      </c>
      <c r="J65" s="38"/>
      <c r="K65" s="38"/>
      <c r="L65" s="38"/>
      <c r="M65" s="38"/>
      <c r="N65" s="12"/>
      <c r="O65" s="39">
        <f>IF(COUNTIF(O13:O47,"A")=0,"",COUNTIF(O13:O47,"A"))</f>
      </c>
      <c r="P65" s="40"/>
      <c r="Q65" s="38"/>
      <c r="R65" s="38"/>
      <c r="S65" s="38"/>
      <c r="T65" s="12"/>
      <c r="U65" s="39">
        <f>IF(COUNTIF(U13:U47,"A")=0,"",COUNTIF(U13:U47,"A"))</f>
      </c>
      <c r="V65" s="38"/>
      <c r="W65" s="38"/>
      <c r="X65" s="38"/>
      <c r="Y65" s="38"/>
      <c r="Z65" s="12"/>
      <c r="AA65" s="37">
        <f>IF(COUNTIF(AA13:AA47,"A")=0,"",COUNTIF(AA13:AA47,"A"))</f>
      </c>
      <c r="AB65" s="118"/>
      <c r="AC65" s="38"/>
      <c r="AD65" s="38"/>
      <c r="AE65" s="38"/>
      <c r="AF65" s="12"/>
      <c r="AG65" s="72">
        <f aca="true" t="shared" si="18" ref="AG65:AG77">IF(SUM(D65:AA65)=0,"",(SUM(D65:AA65)))</f>
      </c>
      <c r="AM65" s="73"/>
    </row>
    <row r="66" spans="1:39" s="32" customFormat="1" ht="15.75" customHeight="1">
      <c r="A66" s="35"/>
      <c r="B66" s="27"/>
      <c r="C66" s="36" t="s">
        <v>36</v>
      </c>
      <c r="D66" s="37"/>
      <c r="E66" s="38"/>
      <c r="F66" s="38"/>
      <c r="G66" s="38"/>
      <c r="H66" s="12"/>
      <c r="I66" s="39">
        <f>IF(COUNTIF(I13:I47,"B")=0,"",COUNTIF(I13:I47,"B"))</f>
      </c>
      <c r="J66" s="38"/>
      <c r="K66" s="38"/>
      <c r="L66" s="38"/>
      <c r="M66" s="38"/>
      <c r="N66" s="12"/>
      <c r="O66" s="39">
        <v>4</v>
      </c>
      <c r="P66" s="40"/>
      <c r="Q66" s="38"/>
      <c r="R66" s="38"/>
      <c r="S66" s="38"/>
      <c r="T66" s="12"/>
      <c r="U66" s="39">
        <f>IF(COUNTIF(U13:U47,"B")=0,"",COUNTIF(U13:U47,"B"))</f>
        <v>2</v>
      </c>
      <c r="V66" s="38"/>
      <c r="W66" s="38"/>
      <c r="X66" s="38"/>
      <c r="Y66" s="38"/>
      <c r="Z66" s="12"/>
      <c r="AA66" s="37">
        <f>IF(COUNTIF(AA13:AA47,"B")=0,"",COUNTIF(AA13:AA47,"B"))</f>
      </c>
      <c r="AB66" s="118"/>
      <c r="AC66" s="38"/>
      <c r="AD66" s="38"/>
      <c r="AE66" s="38"/>
      <c r="AF66" s="12"/>
      <c r="AG66" s="72">
        <f t="shared" si="18"/>
        <v>6</v>
      </c>
      <c r="AM66" s="73"/>
    </row>
    <row r="67" spans="1:39" s="32" customFormat="1" ht="15.75" customHeight="1">
      <c r="A67" s="35"/>
      <c r="B67" s="27"/>
      <c r="C67" s="36" t="s">
        <v>37</v>
      </c>
      <c r="D67" s="37"/>
      <c r="E67" s="38"/>
      <c r="F67" s="38"/>
      <c r="G67" s="38"/>
      <c r="H67" s="12"/>
      <c r="I67" s="39">
        <f>IF(COUNTIF(I13:I47,"F")=0,"",COUNTIF(I13:I47,"F"))</f>
      </c>
      <c r="J67" s="38"/>
      <c r="K67" s="38"/>
      <c r="L67" s="38"/>
      <c r="M67" s="38"/>
      <c r="N67" s="12"/>
      <c r="O67" s="39">
        <f>IF(COUNTIF(O13:O47,"F")=0,"",COUNTIF(O13:O47,"F"))</f>
      </c>
      <c r="P67" s="40"/>
      <c r="Q67" s="38"/>
      <c r="R67" s="38"/>
      <c r="S67" s="38"/>
      <c r="T67" s="12"/>
      <c r="U67" s="39">
        <f>IF(COUNTIF(U13:U47,"F")=0,"",COUNTIF(U13:U47,"F"))</f>
      </c>
      <c r="V67" s="38"/>
      <c r="W67" s="38"/>
      <c r="X67" s="38"/>
      <c r="Y67" s="38"/>
      <c r="Z67" s="12"/>
      <c r="AA67" s="37">
        <f>IF(COUNTIF(AA13:AA47,"F")=0,"",COUNTIF(AA13:AA47,"F"))</f>
      </c>
      <c r="AB67" s="118"/>
      <c r="AC67" s="38"/>
      <c r="AD67" s="38"/>
      <c r="AE67" s="38"/>
      <c r="AF67" s="12"/>
      <c r="AG67" s="72">
        <f t="shared" si="18"/>
      </c>
      <c r="AM67" s="73"/>
    </row>
    <row r="68" spans="1:39" s="32" customFormat="1" ht="15.75" customHeight="1">
      <c r="A68" s="35"/>
      <c r="B68" s="27"/>
      <c r="C68" s="36" t="s">
        <v>38</v>
      </c>
      <c r="D68" s="37"/>
      <c r="E68" s="38"/>
      <c r="F68" s="38"/>
      <c r="G68" s="38"/>
      <c r="H68" s="12"/>
      <c r="I68" s="39">
        <f>IF(COUNTIF(I13:I47,"F(Z)")=0,"",COUNTIF(I13:I47,"F(Z)"))</f>
      </c>
      <c r="J68" s="38"/>
      <c r="K68" s="38"/>
      <c r="L68" s="38"/>
      <c r="M68" s="38"/>
      <c r="N68" s="12"/>
      <c r="O68" s="39">
        <f>IF(COUNTIF(O13:O47,"F(Z)")=0,"",COUNTIF(O13:O47,"F(Z)"))</f>
      </c>
      <c r="P68" s="40"/>
      <c r="Q68" s="38"/>
      <c r="R68" s="38"/>
      <c r="S68" s="38"/>
      <c r="T68" s="12"/>
      <c r="U68" s="39">
        <f>IF(COUNTIF(U13:U47,"F(Z)")=0,"",COUNTIF(U13:U47,"F(Z)"))</f>
      </c>
      <c r="V68" s="38"/>
      <c r="W68" s="38"/>
      <c r="X68" s="38"/>
      <c r="Y68" s="38"/>
      <c r="Z68" s="12"/>
      <c r="AA68" s="37">
        <f>IF(COUNTIF(AA13:AA47,"F(Z)")=0,"",COUNTIF(AA13:AA47,"F(Z)"))</f>
      </c>
      <c r="AB68" s="118"/>
      <c r="AC68" s="38"/>
      <c r="AD68" s="38"/>
      <c r="AE68" s="38"/>
      <c r="AF68" s="12"/>
      <c r="AG68" s="72">
        <f t="shared" si="18"/>
      </c>
      <c r="AM68" s="73"/>
    </row>
    <row r="69" spans="1:39" s="32" customFormat="1" ht="15.75" customHeight="1">
      <c r="A69" s="35"/>
      <c r="B69" s="27"/>
      <c r="C69" s="36" t="s">
        <v>39</v>
      </c>
      <c r="D69" s="37"/>
      <c r="E69" s="38"/>
      <c r="F69" s="38"/>
      <c r="G69" s="38"/>
      <c r="H69" s="12"/>
      <c r="I69" s="39">
        <f>IF(COUNTIF(I13:I47,"G")=0,"",COUNTIF(I13:I47,"G"))</f>
      </c>
      <c r="J69" s="38"/>
      <c r="K69" s="38"/>
      <c r="L69" s="38"/>
      <c r="M69" s="38"/>
      <c r="N69" s="12"/>
      <c r="O69" s="39">
        <f>IF(COUNTIF(O13:O47,"G")=0,"",COUNTIF(O13:O47,"G"))</f>
        <v>1</v>
      </c>
      <c r="P69" s="40"/>
      <c r="Q69" s="38"/>
      <c r="R69" s="38"/>
      <c r="S69" s="38"/>
      <c r="T69" s="12"/>
      <c r="U69" s="39">
        <f>IF(COUNTIF(U13:U47,"G")=0,"",COUNTIF(U13:U47,"G"))</f>
      </c>
      <c r="V69" s="38"/>
      <c r="W69" s="38"/>
      <c r="X69" s="38"/>
      <c r="Y69" s="38"/>
      <c r="Z69" s="12"/>
      <c r="AA69" s="37">
        <f>IF(COUNTIF(AA13:AA47,"G")=0,"",COUNTIF(AA13:AA47,"G"))</f>
        <v>2</v>
      </c>
      <c r="AB69" s="118"/>
      <c r="AC69" s="38"/>
      <c r="AD69" s="38"/>
      <c r="AE69" s="38"/>
      <c r="AF69" s="12"/>
      <c r="AG69" s="72">
        <f t="shared" si="18"/>
        <v>3</v>
      </c>
      <c r="AM69" s="73"/>
    </row>
    <row r="70" spans="1:39" s="32" customFormat="1" ht="15.75" customHeight="1">
      <c r="A70" s="35"/>
      <c r="B70" s="27"/>
      <c r="C70" s="36" t="s">
        <v>40</v>
      </c>
      <c r="D70" s="37"/>
      <c r="E70" s="38"/>
      <c r="F70" s="38"/>
      <c r="G70" s="38"/>
      <c r="H70" s="12"/>
      <c r="I70" s="39">
        <f>IF(COUNTIF(I13:I47,"G(Z)")=0,"",COUNTIF(I13:I47,"G(Z)"))</f>
      </c>
      <c r="J70" s="38"/>
      <c r="K70" s="38"/>
      <c r="L70" s="38"/>
      <c r="M70" s="38"/>
      <c r="N70" s="12"/>
      <c r="O70" s="39">
        <f>IF(COUNTIF(O13:O47,"G(Z)")=0,"",COUNTIF(O13:O47,"G(Z)"))</f>
      </c>
      <c r="P70" s="40"/>
      <c r="Q70" s="38"/>
      <c r="R70" s="38"/>
      <c r="S70" s="38"/>
      <c r="T70" s="12"/>
      <c r="U70" s="39">
        <f>IF(COUNTIF(U13:U47,"G(Z)")=0,"",COUNTIF(U13:U47,"G(Z)"))</f>
      </c>
      <c r="V70" s="38"/>
      <c r="W70" s="38"/>
      <c r="X70" s="38"/>
      <c r="Y70" s="38"/>
      <c r="Z70" s="12"/>
      <c r="AA70" s="37">
        <f>IF(COUNTIF(AA13:AA47,"G(Z)")=0,"",COUNTIF(AA13:AA47,"G(Z)"))</f>
        <v>2</v>
      </c>
      <c r="AB70" s="118"/>
      <c r="AC70" s="38"/>
      <c r="AD70" s="38"/>
      <c r="AE70" s="38"/>
      <c r="AF70" s="12"/>
      <c r="AG70" s="72">
        <f t="shared" si="18"/>
        <v>2</v>
      </c>
      <c r="AM70" s="73"/>
    </row>
    <row r="71" spans="1:39" s="32" customFormat="1" ht="15.75" customHeight="1">
      <c r="A71" s="35"/>
      <c r="B71" s="27"/>
      <c r="C71" s="36" t="s">
        <v>41</v>
      </c>
      <c r="D71" s="37"/>
      <c r="E71" s="38"/>
      <c r="F71" s="38"/>
      <c r="G71" s="38"/>
      <c r="H71" s="12"/>
      <c r="I71" s="39">
        <f>IF(COUNTIF(I13:I47,"V")=0,"",COUNTIF(I13:I47,"V"))</f>
      </c>
      <c r="J71" s="38"/>
      <c r="K71" s="38"/>
      <c r="L71" s="38"/>
      <c r="M71" s="38"/>
      <c r="N71" s="12"/>
      <c r="O71" s="39">
        <f>IF(COUNTIF(O13:O47,"V")=0,"",COUNTIF(O13:O47,"V"))</f>
      </c>
      <c r="P71" s="40"/>
      <c r="Q71" s="38"/>
      <c r="R71" s="38"/>
      <c r="S71" s="38"/>
      <c r="T71" s="12"/>
      <c r="U71" s="39">
        <v>2</v>
      </c>
      <c r="V71" s="38"/>
      <c r="W71" s="38"/>
      <c r="X71" s="38"/>
      <c r="Y71" s="38"/>
      <c r="Z71" s="12"/>
      <c r="AA71" s="37">
        <f>IF(COUNTIF(AA13:AA47,"V")=0,"",COUNTIF(AA13:AA47,"V"))</f>
      </c>
      <c r="AB71" s="118"/>
      <c r="AC71" s="38"/>
      <c r="AD71" s="38"/>
      <c r="AE71" s="38"/>
      <c r="AF71" s="12"/>
      <c r="AG71" s="72">
        <f t="shared" si="18"/>
        <v>2</v>
      </c>
      <c r="AM71" s="73"/>
    </row>
    <row r="72" spans="1:39" s="32" customFormat="1" ht="15.75" customHeight="1">
      <c r="A72" s="35"/>
      <c r="B72" s="27"/>
      <c r="C72" s="36" t="s">
        <v>42</v>
      </c>
      <c r="D72" s="37"/>
      <c r="E72" s="38"/>
      <c r="F72" s="38"/>
      <c r="G72" s="38"/>
      <c r="H72" s="12"/>
      <c r="I72" s="39">
        <f>IF(COUNTIF(I13:I47,"V(Z)")=0,"",COUNTIF(I13:I47,"V(Z)"))</f>
      </c>
      <c r="J72" s="38"/>
      <c r="K72" s="38"/>
      <c r="L72" s="38"/>
      <c r="M72" s="38"/>
      <c r="N72" s="12"/>
      <c r="O72" s="39">
        <f>IF(COUNTIF(O13:O47,"V(Z)")=0,"",COUNTIF(O13:O47,"V(Z)"))</f>
      </c>
      <c r="P72" s="40"/>
      <c r="Q72" s="38"/>
      <c r="R72" s="38"/>
      <c r="S72" s="38"/>
      <c r="T72" s="12"/>
      <c r="U72" s="39">
        <f>IF(COUNTIF(U13:U47,"V(Z)")=0,"",COUNTIF(U13:U47,"V(Z)"))</f>
      </c>
      <c r="V72" s="38"/>
      <c r="W72" s="38"/>
      <c r="X72" s="38"/>
      <c r="Y72" s="38"/>
      <c r="Z72" s="12"/>
      <c r="AA72" s="37">
        <f>IF(COUNTIF(AA13:AA47,"V(Z)")=0,"",COUNTIF(AA13:AA47,"V(Z)"))</f>
      </c>
      <c r="AB72" s="118"/>
      <c r="AC72" s="38"/>
      <c r="AD72" s="38"/>
      <c r="AE72" s="38"/>
      <c r="AF72" s="12"/>
      <c r="AG72" s="72">
        <f t="shared" si="18"/>
      </c>
      <c r="AM72" s="73"/>
    </row>
    <row r="73" spans="1:39" s="32" customFormat="1" ht="15.75" customHeight="1">
      <c r="A73" s="35"/>
      <c r="B73" s="27"/>
      <c r="C73" s="36" t="s">
        <v>43</v>
      </c>
      <c r="D73" s="37"/>
      <c r="E73" s="38"/>
      <c r="F73" s="38"/>
      <c r="G73" s="38"/>
      <c r="H73" s="12"/>
      <c r="I73" s="39">
        <f>IF(COUNTIF(I13:I47,"AV")=0,"",COUNTIF(I13:I47,"AV"))</f>
      </c>
      <c r="J73" s="38"/>
      <c r="K73" s="38"/>
      <c r="L73" s="38"/>
      <c r="M73" s="38"/>
      <c r="N73" s="12"/>
      <c r="O73" s="39">
        <f>IF(COUNTIF(O13:O47,"AV")=0,"",COUNTIF(O13:O47,"AV"))</f>
      </c>
      <c r="P73" s="40"/>
      <c r="Q73" s="38"/>
      <c r="R73" s="38"/>
      <c r="S73" s="38"/>
      <c r="T73" s="12"/>
      <c r="U73" s="39">
        <f>IF(COUNTIF(U13:U47,"AV")=0,"",COUNTIF(U13:U47,"AV"))</f>
      </c>
      <c r="V73" s="38"/>
      <c r="W73" s="38"/>
      <c r="X73" s="38"/>
      <c r="Y73" s="38"/>
      <c r="Z73" s="12"/>
      <c r="AA73" s="37">
        <f>IF(COUNTIF(AA13:AA47,"AV")=0,"",COUNTIF(AA13:AA47,"AV"))</f>
      </c>
      <c r="AB73" s="118"/>
      <c r="AC73" s="38"/>
      <c r="AD73" s="38"/>
      <c r="AE73" s="38"/>
      <c r="AF73" s="12"/>
      <c r="AG73" s="72">
        <f t="shared" si="18"/>
      </c>
      <c r="AM73" s="73"/>
    </row>
    <row r="74" spans="1:39" s="32" customFormat="1" ht="15.75" customHeight="1">
      <c r="A74" s="35"/>
      <c r="B74" s="27"/>
      <c r="C74" s="36" t="s">
        <v>44</v>
      </c>
      <c r="D74" s="37"/>
      <c r="E74" s="38"/>
      <c r="F74" s="38"/>
      <c r="G74" s="38"/>
      <c r="H74" s="12"/>
      <c r="I74" s="39">
        <f>IF(COUNTIF(I2:I47,"KO")=0,"",COUNTIF(I2:I47,"KO"))</f>
      </c>
      <c r="J74" s="38"/>
      <c r="K74" s="38"/>
      <c r="L74" s="38"/>
      <c r="M74" s="38"/>
      <c r="N74" s="12"/>
      <c r="O74" s="39">
        <f>IF(COUNTIF(O2:O47,"KO")=0,"",COUNTIF(O2:O47,"KO"))</f>
      </c>
      <c r="P74" s="40"/>
      <c r="Q74" s="38"/>
      <c r="R74" s="38"/>
      <c r="S74" s="38"/>
      <c r="T74" s="12"/>
      <c r="U74" s="39">
        <f>IF(COUNTIF(U2:U47,"KO")=0,"",COUNTIF(U2:U47,"KO"))</f>
      </c>
      <c r="V74" s="38"/>
      <c r="W74" s="38"/>
      <c r="X74" s="38"/>
      <c r="Y74" s="38"/>
      <c r="Z74" s="12"/>
      <c r="AA74" s="37">
        <f>IF(COUNTIF(AA2:AA47,"KO")=0,"",COUNTIF(AA2:AA47,"KO"))</f>
      </c>
      <c r="AB74" s="118"/>
      <c r="AC74" s="38"/>
      <c r="AD74" s="38"/>
      <c r="AE74" s="38"/>
      <c r="AF74" s="12"/>
      <c r="AG74" s="72">
        <f t="shared" si="18"/>
      </c>
      <c r="AM74" s="73"/>
    </row>
    <row r="75" spans="1:39" s="32" customFormat="1" ht="15.75" customHeight="1">
      <c r="A75" s="35"/>
      <c r="B75" s="27"/>
      <c r="C75" s="44" t="s">
        <v>45</v>
      </c>
      <c r="D75" s="37"/>
      <c r="E75" s="38"/>
      <c r="F75" s="38"/>
      <c r="G75" s="38"/>
      <c r="H75" s="12"/>
      <c r="I75" s="39">
        <f>IF(COUNTIF(I13:I47,"S")=0,"",COUNTIF(I13:I47,"S"))</f>
      </c>
      <c r="J75" s="38"/>
      <c r="K75" s="38"/>
      <c r="L75" s="38"/>
      <c r="M75" s="38"/>
      <c r="N75" s="12"/>
      <c r="O75" s="39">
        <f>IF(COUNTIF(O13:O47,"S")=0,"",COUNTIF(O13:O47,"S"))</f>
      </c>
      <c r="P75" s="40"/>
      <c r="Q75" s="38"/>
      <c r="R75" s="38"/>
      <c r="S75" s="38"/>
      <c r="T75" s="12"/>
      <c r="U75" s="39">
        <v>1</v>
      </c>
      <c r="V75" s="38"/>
      <c r="W75" s="38"/>
      <c r="X75" s="38"/>
      <c r="Y75" s="38"/>
      <c r="Z75" s="12"/>
      <c r="AA75" s="37">
        <v>0</v>
      </c>
      <c r="AB75" s="118"/>
      <c r="AC75" s="38"/>
      <c r="AD75" s="38"/>
      <c r="AE75" s="38"/>
      <c r="AF75" s="12"/>
      <c r="AG75" s="72">
        <f t="shared" si="18"/>
        <v>1</v>
      </c>
      <c r="AM75" s="73"/>
    </row>
    <row r="76" spans="1:39" s="32" customFormat="1" ht="15.75" customHeight="1">
      <c r="A76" s="35"/>
      <c r="B76" s="27"/>
      <c r="C76" s="44" t="s">
        <v>46</v>
      </c>
      <c r="D76" s="45"/>
      <c r="E76" s="46"/>
      <c r="F76" s="46"/>
      <c r="G76" s="46"/>
      <c r="H76" s="47"/>
      <c r="I76" s="39">
        <f>IF(COUNTIF(I13:I47,"Z")=0,"",COUNTIF(I13:I47,"Z"))</f>
      </c>
      <c r="J76" s="46"/>
      <c r="K76" s="46"/>
      <c r="L76" s="46"/>
      <c r="M76" s="46"/>
      <c r="N76" s="47"/>
      <c r="O76" s="39">
        <f>IF(COUNTIF(O13:O47,"Z")=0,"",COUNTIF(O13:O47,"Z"))</f>
      </c>
      <c r="P76" s="48"/>
      <c r="Q76" s="46"/>
      <c r="R76" s="46"/>
      <c r="S76" s="46"/>
      <c r="T76" s="47"/>
      <c r="U76" s="39">
        <f>IF(COUNTIF(U13:U47,"Z")=0,"",COUNTIF(U13:U47,"Z"))</f>
      </c>
      <c r="V76" s="46"/>
      <c r="W76" s="46"/>
      <c r="X76" s="46"/>
      <c r="Y76" s="46"/>
      <c r="Z76" s="47"/>
      <c r="AA76" s="37">
        <v>10</v>
      </c>
      <c r="AB76" s="118"/>
      <c r="AC76" s="38"/>
      <c r="AD76" s="38"/>
      <c r="AE76" s="38"/>
      <c r="AF76" s="12"/>
      <c r="AG76" s="72">
        <f t="shared" si="18"/>
        <v>10</v>
      </c>
      <c r="AM76" s="73"/>
    </row>
    <row r="77" spans="1:39" s="32" customFormat="1" ht="15.75" customHeight="1">
      <c r="A77" s="74"/>
      <c r="B77" s="28"/>
      <c r="C77" s="49" t="s">
        <v>47</v>
      </c>
      <c r="D77" s="75"/>
      <c r="E77" s="76"/>
      <c r="F77" s="76"/>
      <c r="G77" s="76"/>
      <c r="H77" s="77"/>
      <c r="I77" s="39">
        <f>IF(COUNTIF(I13:I47,"KR")=0,"",COUNTIF(I13:I47,"KR"))</f>
      </c>
      <c r="J77" s="76"/>
      <c r="K77" s="76"/>
      <c r="L77" s="76"/>
      <c r="M77" s="76"/>
      <c r="N77" s="77"/>
      <c r="O77" s="39">
        <v>2</v>
      </c>
      <c r="P77" s="78"/>
      <c r="Q77" s="76"/>
      <c r="R77" s="76"/>
      <c r="S77" s="76"/>
      <c r="T77" s="77"/>
      <c r="U77" s="39">
        <v>1</v>
      </c>
      <c r="V77" s="76"/>
      <c r="W77" s="76"/>
      <c r="X77" s="76"/>
      <c r="Y77" s="76"/>
      <c r="Z77" s="77"/>
      <c r="AA77" s="37">
        <v>2</v>
      </c>
      <c r="AB77" s="119"/>
      <c r="AC77" s="79"/>
      <c r="AD77" s="79"/>
      <c r="AE77" s="79"/>
      <c r="AF77" s="80"/>
      <c r="AG77" s="72">
        <f t="shared" si="18"/>
        <v>5</v>
      </c>
      <c r="AM77" s="73"/>
    </row>
    <row r="78" spans="1:39" s="32" customFormat="1" ht="21" customHeight="1">
      <c r="A78" s="81"/>
      <c r="B78" s="82"/>
      <c r="C78" s="111" t="s">
        <v>67</v>
      </c>
      <c r="D78" s="83"/>
      <c r="E78" s="83"/>
      <c r="F78" s="83"/>
      <c r="G78" s="83"/>
      <c r="H78" s="84"/>
      <c r="I78" s="146"/>
      <c r="J78" s="83"/>
      <c r="K78" s="83"/>
      <c r="L78" s="83"/>
      <c r="M78" s="83"/>
      <c r="N78" s="84"/>
      <c r="O78" s="85"/>
      <c r="P78" s="86"/>
      <c r="Q78" s="83"/>
      <c r="R78" s="83"/>
      <c r="S78" s="83"/>
      <c r="T78" s="84"/>
      <c r="U78" s="85"/>
      <c r="V78" s="83"/>
      <c r="W78" s="83"/>
      <c r="X78" s="83"/>
      <c r="Y78" s="83"/>
      <c r="Z78" s="84"/>
      <c r="AA78" s="116"/>
      <c r="AB78" s="120"/>
      <c r="AC78" s="87"/>
      <c r="AD78" s="87"/>
      <c r="AE78" s="87"/>
      <c r="AF78" s="88"/>
      <c r="AG78" s="147"/>
      <c r="AM78" s="73"/>
    </row>
    <row r="79" spans="1:33" s="32" customFormat="1" ht="15.75" customHeight="1" thickBot="1">
      <c r="A79" s="89"/>
      <c r="B79" s="90"/>
      <c r="C79" s="105" t="s">
        <v>64</v>
      </c>
      <c r="D79" s="91"/>
      <c r="E79" s="92"/>
      <c r="F79" s="92"/>
      <c r="G79" s="92"/>
      <c r="H79" s="93"/>
      <c r="I79" s="106">
        <f>IF(SUM(I65:I78)=0,"",(SUM(I65:I78)))</f>
      </c>
      <c r="J79" s="107"/>
      <c r="K79" s="107"/>
      <c r="L79" s="107"/>
      <c r="M79" s="107"/>
      <c r="N79" s="108"/>
      <c r="O79" s="106">
        <f>IF(SUM(O65:O78)=0,"",(SUM(O65:O78)))</f>
        <v>7</v>
      </c>
      <c r="P79" s="109"/>
      <c r="Q79" s="107"/>
      <c r="R79" s="107"/>
      <c r="S79" s="107"/>
      <c r="T79" s="108"/>
      <c r="U79" s="106">
        <f>IF(SUM(U65:U78)=0,"",(SUM(U65:U78)))</f>
        <v>6</v>
      </c>
      <c r="V79" s="107"/>
      <c r="W79" s="107"/>
      <c r="X79" s="107"/>
      <c r="Y79" s="107"/>
      <c r="Z79" s="108"/>
      <c r="AA79" s="117">
        <f>IF(SUM(AA65:AA78)=0,"",(SUM(AA65:AA78)))</f>
        <v>16</v>
      </c>
      <c r="AB79" s="121"/>
      <c r="AC79" s="107"/>
      <c r="AD79" s="107"/>
      <c r="AE79" s="107"/>
      <c r="AF79" s="108"/>
      <c r="AG79" s="110">
        <f>IF(SUM(AG65:AG78)=0,"",(SUM(AG65:AG78)))</f>
        <v>29</v>
      </c>
    </row>
    <row r="80" spans="1:33" s="32" customFormat="1" ht="15.75" customHeight="1" thickTop="1">
      <c r="A80" s="996" t="s">
        <v>49</v>
      </c>
      <c r="B80" s="997"/>
      <c r="C80" s="997"/>
      <c r="D80" s="997"/>
      <c r="E80" s="997"/>
      <c r="F80" s="997"/>
      <c r="G80" s="997"/>
      <c r="H80" s="997"/>
      <c r="I80" s="997"/>
      <c r="J80" s="997"/>
      <c r="K80" s="997"/>
      <c r="L80" s="997"/>
      <c r="M80" s="997"/>
      <c r="N80" s="997"/>
      <c r="O80" s="997"/>
      <c r="P80" s="997"/>
      <c r="Q80" s="997"/>
      <c r="R80" s="997"/>
      <c r="S80" s="997"/>
      <c r="T80" s="997"/>
      <c r="U80" s="997"/>
      <c r="V80" s="997"/>
      <c r="W80" s="997"/>
      <c r="X80" s="997"/>
      <c r="Y80" s="997"/>
      <c r="Z80" s="997"/>
      <c r="AA80" s="997"/>
      <c r="AB80" s="972"/>
      <c r="AC80" s="973"/>
      <c r="AD80" s="973"/>
      <c r="AE80" s="973"/>
      <c r="AF80" s="973"/>
      <c r="AG80" s="974"/>
    </row>
    <row r="81" spans="1:33" s="32" customFormat="1" ht="15.75" customHeight="1">
      <c r="A81" s="967" t="s">
        <v>460</v>
      </c>
      <c r="B81" s="968"/>
      <c r="C81" s="968"/>
      <c r="D81" s="968"/>
      <c r="E81" s="968"/>
      <c r="F81" s="968"/>
      <c r="G81" s="968"/>
      <c r="H81" s="968"/>
      <c r="I81" s="968"/>
      <c r="J81" s="968"/>
      <c r="K81" s="968"/>
      <c r="L81" s="968"/>
      <c r="M81" s="968"/>
      <c r="N81" s="968"/>
      <c r="O81" s="968"/>
      <c r="P81" s="968"/>
      <c r="Q81" s="968"/>
      <c r="R81" s="968"/>
      <c r="S81" s="968"/>
      <c r="T81" s="968"/>
      <c r="U81" s="968"/>
      <c r="V81" s="968"/>
      <c r="W81" s="968"/>
      <c r="X81" s="968"/>
      <c r="Y81" s="968"/>
      <c r="Z81" s="968"/>
      <c r="AA81" s="969"/>
      <c r="AB81" s="975"/>
      <c r="AC81" s="976"/>
      <c r="AD81" s="976"/>
      <c r="AE81" s="976"/>
      <c r="AF81" s="976"/>
      <c r="AG81" s="977"/>
    </row>
    <row r="82" spans="1:33" s="32" customFormat="1" ht="15.75" customHeight="1">
      <c r="A82" s="967" t="s">
        <v>339</v>
      </c>
      <c r="B82" s="968"/>
      <c r="C82" s="968"/>
      <c r="D82" s="968"/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9"/>
      <c r="AB82" s="975"/>
      <c r="AC82" s="976"/>
      <c r="AD82" s="976"/>
      <c r="AE82" s="976"/>
      <c r="AF82" s="976"/>
      <c r="AG82" s="977"/>
    </row>
    <row r="83" spans="1:33" s="32" customFormat="1" ht="15.75" customHeight="1">
      <c r="A83" s="970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5"/>
      <c r="AC83" s="976"/>
      <c r="AD83" s="976"/>
      <c r="AE83" s="976"/>
      <c r="AF83" s="976"/>
      <c r="AG83" s="977"/>
    </row>
    <row r="84" spans="1:33" s="32" customFormat="1" ht="15.75" customHeight="1" thickBot="1">
      <c r="A84" s="981"/>
      <c r="B84" s="982"/>
      <c r="C84" s="982"/>
      <c r="D84" s="982"/>
      <c r="E84" s="982"/>
      <c r="F84" s="982"/>
      <c r="G84" s="982"/>
      <c r="H84" s="982"/>
      <c r="I84" s="982"/>
      <c r="J84" s="982"/>
      <c r="K84" s="982"/>
      <c r="L84" s="982"/>
      <c r="M84" s="982"/>
      <c r="N84" s="982"/>
      <c r="O84" s="982"/>
      <c r="P84" s="982"/>
      <c r="Q84" s="982"/>
      <c r="R84" s="982"/>
      <c r="S84" s="982"/>
      <c r="T84" s="982"/>
      <c r="U84" s="982"/>
      <c r="V84" s="982"/>
      <c r="W84" s="982"/>
      <c r="X84" s="982"/>
      <c r="Y84" s="982"/>
      <c r="Z84" s="982"/>
      <c r="AA84" s="982"/>
      <c r="AB84" s="978"/>
      <c r="AC84" s="979"/>
      <c r="AD84" s="979"/>
      <c r="AE84" s="979"/>
      <c r="AF84" s="979"/>
      <c r="AG84" s="980"/>
    </row>
    <row r="85" spans="1:3" s="32" customFormat="1" ht="15.75" customHeight="1" thickTop="1">
      <c r="A85" s="50"/>
      <c r="B85" s="53"/>
      <c r="C85" s="53"/>
    </row>
    <row r="86" spans="1:3" s="32" customFormat="1" ht="15.75" customHeight="1">
      <c r="A86" s="50"/>
      <c r="B86" s="53"/>
      <c r="C86" s="53"/>
    </row>
    <row r="87" spans="1:3" s="32" customFormat="1" ht="15.75" customHeight="1">
      <c r="A87" s="50"/>
      <c r="B87" s="53"/>
      <c r="C87" s="53"/>
    </row>
    <row r="88" spans="1:3" s="32" customFormat="1" ht="15.75" customHeight="1">
      <c r="A88" s="50"/>
      <c r="B88" s="53"/>
      <c r="C88" s="53"/>
    </row>
    <row r="89" spans="1:3" s="32" customFormat="1" ht="15.75" customHeight="1">
      <c r="A89" s="50"/>
      <c r="B89" s="53"/>
      <c r="C89" s="53"/>
    </row>
    <row r="90" spans="1:3" s="32" customFormat="1" ht="15.75" customHeight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4"/>
      <c r="C148" s="54"/>
    </row>
    <row r="149" spans="1:3" s="32" customFormat="1" ht="15.75" customHeight="1">
      <c r="A149" s="50"/>
      <c r="B149" s="54"/>
      <c r="C149" s="54"/>
    </row>
    <row r="150" spans="1:3" s="32" customFormat="1" ht="15.75" customHeight="1">
      <c r="A150" s="50"/>
      <c r="B150" s="54"/>
      <c r="C150" s="54"/>
    </row>
    <row r="151" spans="1:3" s="32" customFormat="1" ht="15.75" customHeight="1">
      <c r="A151" s="50"/>
      <c r="B151" s="54"/>
      <c r="C151" s="54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ht="15.75" customHeight="1">
      <c r="A157" s="55"/>
      <c r="B157" s="20"/>
      <c r="C157" s="20"/>
    </row>
    <row r="158" spans="1:3" ht="15.75" customHeight="1">
      <c r="A158" s="55"/>
      <c r="B158" s="20"/>
      <c r="C158" s="20"/>
    </row>
    <row r="159" spans="1:3" ht="15.75" customHeight="1">
      <c r="A159" s="55"/>
      <c r="B159" s="20"/>
      <c r="C159" s="20"/>
    </row>
    <row r="160" spans="1:3" ht="15.75" customHeight="1">
      <c r="A160" s="55"/>
      <c r="B160" s="20"/>
      <c r="C160" s="20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>
      <c r="A191" s="55"/>
      <c r="B191" s="20"/>
      <c r="C191" s="20"/>
    </row>
    <row r="192" spans="1:3" ht="15.75">
      <c r="A192" s="55"/>
      <c r="B192" s="20"/>
      <c r="C192" s="20"/>
    </row>
    <row r="193" spans="1:3" ht="15.75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</sheetData>
  <sheetProtection selectLockedCells="1"/>
  <mergeCells count="50">
    <mergeCell ref="H8:H9"/>
    <mergeCell ref="B6:B9"/>
    <mergeCell ref="Z8:Z9"/>
    <mergeCell ref="O8:O9"/>
    <mergeCell ref="D7:I7"/>
    <mergeCell ref="D8:E8"/>
    <mergeCell ref="F8:G8"/>
    <mergeCell ref="J7:O7"/>
    <mergeCell ref="V7:AA7"/>
    <mergeCell ref="V8:W8"/>
    <mergeCell ref="I8:I9"/>
    <mergeCell ref="A3:AG3"/>
    <mergeCell ref="A4:AG4"/>
    <mergeCell ref="AA8:AA9"/>
    <mergeCell ref="D6:AA6"/>
    <mergeCell ref="J8:K8"/>
    <mergeCell ref="L8:M8"/>
    <mergeCell ref="A6:A9"/>
    <mergeCell ref="C6:C9"/>
    <mergeCell ref="N8:N9"/>
    <mergeCell ref="A82:AA82"/>
    <mergeCell ref="A64:AA64"/>
    <mergeCell ref="A61:AG61"/>
    <mergeCell ref="A63:AG63"/>
    <mergeCell ref="AB62:AG62"/>
    <mergeCell ref="AF8:AF9"/>
    <mergeCell ref="D20:AG20"/>
    <mergeCell ref="D37:AG37"/>
    <mergeCell ref="AB8:AC8"/>
    <mergeCell ref="AD8:AE8"/>
    <mergeCell ref="A5:AG5"/>
    <mergeCell ref="D50:AG50"/>
    <mergeCell ref="AB80:AG84"/>
    <mergeCell ref="P7:U7"/>
    <mergeCell ref="P8:Q8"/>
    <mergeCell ref="R8:S8"/>
    <mergeCell ref="T8:T9"/>
    <mergeCell ref="U8:U9"/>
    <mergeCell ref="X8:Y8"/>
    <mergeCell ref="A81:AA81"/>
    <mergeCell ref="D54:AG54"/>
    <mergeCell ref="A83:AA83"/>
    <mergeCell ref="A84:AA84"/>
    <mergeCell ref="A1:AG1"/>
    <mergeCell ref="A2:AG2"/>
    <mergeCell ref="A80:AA80"/>
    <mergeCell ref="AG8:AG9"/>
    <mergeCell ref="AB6:AG6"/>
    <mergeCell ref="AB7:AG7"/>
    <mergeCell ref="D11:AG12"/>
  </mergeCells>
  <printOptions/>
  <pageMargins left="1.44" right="0.75" top="1" bottom="1" header="0.5" footer="0.5"/>
  <pageSetup horizontalDpi="600" verticalDpi="600" orientation="portrait" paperSize="9" scale="36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BB254"/>
  <sheetViews>
    <sheetView zoomScale="75" zoomScaleNormal="75" zoomScaleSheetLayoutView="75" zoomScalePageLayoutView="0" workbookViewId="0" topLeftCell="A1">
      <pane ySplit="9" topLeftCell="A74" activePane="bottomLeft" state="frozen"/>
      <selection pane="topLeft" activeCell="A1" sqref="A1"/>
      <selection pane="bottomLeft" activeCell="A6" sqref="A6:AG85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3" width="5.66015625" style="1" customWidth="1"/>
    <col min="14" max="14" width="5" style="1" customWidth="1"/>
    <col min="15" max="15" width="6.332031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6.66015625" style="1" customWidth="1"/>
    <col min="22" max="22" width="4.66015625" style="1" customWidth="1"/>
    <col min="23" max="23" width="6.66015625" style="1" customWidth="1"/>
    <col min="24" max="24" width="4.66015625" style="1" customWidth="1"/>
    <col min="25" max="25" width="5.66015625" style="1" customWidth="1"/>
    <col min="26" max="26" width="5" style="1" customWidth="1"/>
    <col min="27" max="27" width="8.160156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885" t="s">
        <v>0</v>
      </c>
      <c r="B1" s="885"/>
      <c r="C1" s="885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886" t="s">
        <v>162</v>
      </c>
      <c r="B2" s="886"/>
      <c r="C2" s="886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12" t="s">
        <v>475</v>
      </c>
      <c r="B3" s="101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14" t="s">
        <v>1</v>
      </c>
      <c r="B4" s="1014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893" t="s">
        <v>2</v>
      </c>
      <c r="B5" s="893"/>
      <c r="C5" s="893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26" t="s">
        <v>3</v>
      </c>
      <c r="B6" s="1034" t="s">
        <v>4</v>
      </c>
      <c r="C6" s="1020"/>
      <c r="D6" s="1017" t="s">
        <v>6</v>
      </c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9"/>
      <c r="AB6" s="999" t="s">
        <v>69</v>
      </c>
      <c r="AC6" s="999"/>
      <c r="AD6" s="999"/>
      <c r="AE6" s="999"/>
      <c r="AF6" s="999"/>
      <c r="AG6" s="1000"/>
    </row>
    <row r="7" spans="1:33" ht="15.75" customHeight="1">
      <c r="A7" s="1027"/>
      <c r="B7" s="1035"/>
      <c r="C7" s="1021"/>
      <c r="D7" s="1008" t="s">
        <v>11</v>
      </c>
      <c r="E7" s="1002"/>
      <c r="F7" s="1002"/>
      <c r="G7" s="1002"/>
      <c r="H7" s="1002"/>
      <c r="I7" s="1009"/>
      <c r="J7" s="1008" t="s">
        <v>50</v>
      </c>
      <c r="K7" s="1002"/>
      <c r="L7" s="1002"/>
      <c r="M7" s="1002"/>
      <c r="N7" s="1002"/>
      <c r="O7" s="1009"/>
      <c r="P7" s="1008" t="s">
        <v>51</v>
      </c>
      <c r="Q7" s="1002"/>
      <c r="R7" s="1002"/>
      <c r="S7" s="1002"/>
      <c r="T7" s="1002"/>
      <c r="U7" s="1009"/>
      <c r="V7" s="1008" t="s">
        <v>52</v>
      </c>
      <c r="W7" s="1002"/>
      <c r="X7" s="1002"/>
      <c r="Y7" s="1002"/>
      <c r="Z7" s="1002"/>
      <c r="AA7" s="1009"/>
      <c r="AB7" s="1001" t="s">
        <v>53</v>
      </c>
      <c r="AC7" s="1002"/>
      <c r="AD7" s="1002"/>
      <c r="AE7" s="1002"/>
      <c r="AF7" s="1002"/>
      <c r="AG7" s="1003"/>
    </row>
    <row r="8" spans="1:33" ht="15.75" customHeight="1" thickBot="1">
      <c r="A8" s="1027"/>
      <c r="B8" s="1035"/>
      <c r="C8" s="1021"/>
      <c r="D8" s="1005" t="s">
        <v>12</v>
      </c>
      <c r="E8" s="1005"/>
      <c r="F8" s="1006" t="s">
        <v>13</v>
      </c>
      <c r="G8" s="1006"/>
      <c r="H8" s="1010" t="s">
        <v>14</v>
      </c>
      <c r="I8" s="1011" t="s">
        <v>75</v>
      </c>
      <c r="J8" s="1005" t="s">
        <v>12</v>
      </c>
      <c r="K8" s="1005"/>
      <c r="L8" s="1006" t="s">
        <v>13</v>
      </c>
      <c r="M8" s="1006"/>
      <c r="N8" s="1010" t="s">
        <v>14</v>
      </c>
      <c r="O8" s="1011" t="s">
        <v>75</v>
      </c>
      <c r="P8" s="1005" t="s">
        <v>12</v>
      </c>
      <c r="Q8" s="1005"/>
      <c r="R8" s="1006" t="s">
        <v>13</v>
      </c>
      <c r="S8" s="1006"/>
      <c r="T8" s="1010" t="s">
        <v>14</v>
      </c>
      <c r="U8" s="1011" t="s">
        <v>75</v>
      </c>
      <c r="V8" s="1005" t="s">
        <v>12</v>
      </c>
      <c r="W8" s="1005"/>
      <c r="X8" s="1006" t="s">
        <v>13</v>
      </c>
      <c r="Y8" s="1006"/>
      <c r="Z8" s="1010" t="s">
        <v>14</v>
      </c>
      <c r="AA8" s="1016" t="s">
        <v>75</v>
      </c>
      <c r="AB8" s="1004" t="s">
        <v>12</v>
      </c>
      <c r="AC8" s="1005"/>
      <c r="AD8" s="1006" t="s">
        <v>13</v>
      </c>
      <c r="AE8" s="1006"/>
      <c r="AF8" s="1010" t="s">
        <v>14</v>
      </c>
      <c r="AG8" s="998" t="s">
        <v>72</v>
      </c>
    </row>
    <row r="9" spans="1:33" ht="79.5" customHeight="1" thickBot="1">
      <c r="A9" s="1028"/>
      <c r="B9" s="1036"/>
      <c r="C9" s="1022"/>
      <c r="D9" s="3" t="s">
        <v>70</v>
      </c>
      <c r="E9" s="2" t="s">
        <v>71</v>
      </c>
      <c r="F9" s="4" t="s">
        <v>70</v>
      </c>
      <c r="G9" s="2" t="s">
        <v>71</v>
      </c>
      <c r="H9" s="1010"/>
      <c r="I9" s="1011"/>
      <c r="J9" s="3" t="s">
        <v>70</v>
      </c>
      <c r="K9" s="2" t="s">
        <v>71</v>
      </c>
      <c r="L9" s="4" t="s">
        <v>70</v>
      </c>
      <c r="M9" s="2" t="s">
        <v>71</v>
      </c>
      <c r="N9" s="1010"/>
      <c r="O9" s="1011"/>
      <c r="P9" s="3" t="s">
        <v>70</v>
      </c>
      <c r="Q9" s="2" t="s">
        <v>71</v>
      </c>
      <c r="R9" s="4" t="s">
        <v>70</v>
      </c>
      <c r="S9" s="2" t="s">
        <v>71</v>
      </c>
      <c r="T9" s="1010"/>
      <c r="U9" s="1011"/>
      <c r="V9" s="3" t="s">
        <v>70</v>
      </c>
      <c r="W9" s="2" t="s">
        <v>71</v>
      </c>
      <c r="X9" s="4" t="s">
        <v>70</v>
      </c>
      <c r="Y9" s="2" t="s">
        <v>71</v>
      </c>
      <c r="Z9" s="1010"/>
      <c r="AA9" s="1016"/>
      <c r="AB9" s="114" t="s">
        <v>70</v>
      </c>
      <c r="AC9" s="2" t="s">
        <v>71</v>
      </c>
      <c r="AD9" s="4" t="s">
        <v>70</v>
      </c>
      <c r="AE9" s="2" t="s">
        <v>71</v>
      </c>
      <c r="AF9" s="1010"/>
      <c r="AG9" s="998"/>
    </row>
    <row r="10" spans="1:33" ht="21.75" customHeight="1" thickBot="1">
      <c r="A10" s="351"/>
      <c r="B10" s="390"/>
      <c r="C10" s="126" t="s">
        <v>66</v>
      </c>
      <c r="D10" s="141"/>
      <c r="E10" s="142"/>
      <c r="F10" s="142"/>
      <c r="G10" s="142"/>
      <c r="H10" s="142"/>
      <c r="I10" s="14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4"/>
      <c r="AC10" s="142"/>
      <c r="AD10" s="142"/>
      <c r="AE10" s="142"/>
      <c r="AF10" s="142"/>
      <c r="AG10" s="145"/>
    </row>
    <row r="11" spans="1:33" ht="15.75" customHeight="1">
      <c r="A11" s="352" t="s">
        <v>54</v>
      </c>
      <c r="B11" s="360"/>
      <c r="C11" s="61" t="s">
        <v>55</v>
      </c>
      <c r="D11" s="961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</row>
    <row r="12" spans="1:33" ht="15.75" customHeight="1">
      <c r="A12" s="352"/>
      <c r="B12" s="360"/>
      <c r="C12" s="336" t="s">
        <v>164</v>
      </c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</row>
    <row r="13" spans="1:33" ht="15.75" customHeight="1">
      <c r="A13" s="613" t="s">
        <v>152</v>
      </c>
      <c r="B13" s="371" t="s">
        <v>26</v>
      </c>
      <c r="C13" s="134" t="s">
        <v>148</v>
      </c>
      <c r="D13" s="9"/>
      <c r="E13" s="127"/>
      <c r="F13" s="10"/>
      <c r="G13" s="127"/>
      <c r="H13" s="10"/>
      <c r="I13" s="11"/>
      <c r="J13" s="740">
        <v>3</v>
      </c>
      <c r="K13" s="741">
        <v>45</v>
      </c>
      <c r="L13" s="742">
        <v>1</v>
      </c>
      <c r="M13" s="741">
        <v>15</v>
      </c>
      <c r="N13" s="742">
        <v>6</v>
      </c>
      <c r="O13" s="743" t="s">
        <v>24</v>
      </c>
      <c r="P13" s="9"/>
      <c r="Q13" s="127"/>
      <c r="R13" s="10"/>
      <c r="S13" s="127"/>
      <c r="T13" s="10"/>
      <c r="U13" s="11" t="s">
        <v>540</v>
      </c>
      <c r="V13" s="9"/>
      <c r="W13" s="127"/>
      <c r="X13" s="10"/>
      <c r="Y13" s="127"/>
      <c r="Z13" s="10"/>
      <c r="AA13" s="62"/>
      <c r="AB13" s="157">
        <f aca="true" t="shared" si="0" ref="AB13:AD18">SUM(D13,J13,P13,V13)</f>
        <v>3</v>
      </c>
      <c r="AC13" s="127">
        <f t="shared" si="0"/>
        <v>45</v>
      </c>
      <c r="AD13" s="313">
        <f t="shared" si="0"/>
        <v>1</v>
      </c>
      <c r="AE13" s="127">
        <f aca="true" t="shared" si="1" ref="AE13:AF18">SUM(A13,G13,M13,S13,Y13)</f>
        <v>15</v>
      </c>
      <c r="AF13" s="313">
        <f t="shared" si="1"/>
        <v>6</v>
      </c>
      <c r="AG13" s="128">
        <f aca="true" t="shared" si="2" ref="AG13:AG19">SUM(AB13,AD13)</f>
        <v>4</v>
      </c>
    </row>
    <row r="14" spans="1:33" ht="15.75" customHeight="1">
      <c r="A14" s="613" t="s">
        <v>153</v>
      </c>
      <c r="B14" s="371" t="s">
        <v>26</v>
      </c>
      <c r="C14" s="134" t="s">
        <v>149</v>
      </c>
      <c r="D14" s="9"/>
      <c r="E14" s="127"/>
      <c r="F14" s="10"/>
      <c r="G14" s="127"/>
      <c r="H14" s="10"/>
      <c r="I14" s="11"/>
      <c r="J14" s="744">
        <v>2</v>
      </c>
      <c r="K14" s="745">
        <v>30</v>
      </c>
      <c r="L14" s="746">
        <v>3</v>
      </c>
      <c r="M14" s="745">
        <v>45</v>
      </c>
      <c r="N14" s="746">
        <v>8</v>
      </c>
      <c r="O14" s="747" t="s">
        <v>24</v>
      </c>
      <c r="P14" s="9"/>
      <c r="Q14" s="127"/>
      <c r="R14" s="10"/>
      <c r="S14" s="127"/>
      <c r="T14" s="10"/>
      <c r="U14" s="11" t="s">
        <v>540</v>
      </c>
      <c r="V14" s="9"/>
      <c r="W14" s="127"/>
      <c r="X14" s="10"/>
      <c r="Y14" s="127"/>
      <c r="Z14" s="10"/>
      <c r="AA14" s="62"/>
      <c r="AB14" s="157">
        <f t="shared" si="0"/>
        <v>2</v>
      </c>
      <c r="AC14" s="127">
        <f t="shared" si="0"/>
        <v>30</v>
      </c>
      <c r="AD14" s="313">
        <f t="shared" si="0"/>
        <v>3</v>
      </c>
      <c r="AE14" s="127">
        <f t="shared" si="1"/>
        <v>45</v>
      </c>
      <c r="AF14" s="313">
        <f t="shared" si="1"/>
        <v>8</v>
      </c>
      <c r="AG14" s="128">
        <f t="shared" si="2"/>
        <v>5</v>
      </c>
    </row>
    <row r="15" spans="1:33" ht="15.75" customHeight="1">
      <c r="A15" s="613" t="s">
        <v>154</v>
      </c>
      <c r="B15" s="371" t="s">
        <v>26</v>
      </c>
      <c r="C15" s="134" t="s">
        <v>150</v>
      </c>
      <c r="D15" s="9"/>
      <c r="E15" s="127"/>
      <c r="F15" s="10"/>
      <c r="G15" s="127"/>
      <c r="H15" s="10"/>
      <c r="I15" s="11"/>
      <c r="J15" s="744">
        <v>3</v>
      </c>
      <c r="K15" s="745">
        <v>45</v>
      </c>
      <c r="L15" s="746"/>
      <c r="M15" s="745"/>
      <c r="N15" s="746">
        <v>4</v>
      </c>
      <c r="O15" s="747" t="s">
        <v>24</v>
      </c>
      <c r="P15" s="9"/>
      <c r="Q15" s="127"/>
      <c r="R15" s="10"/>
      <c r="S15" s="127"/>
      <c r="T15" s="10"/>
      <c r="U15" s="11" t="s">
        <v>540</v>
      </c>
      <c r="V15" s="9"/>
      <c r="W15" s="127"/>
      <c r="X15" s="10"/>
      <c r="Y15" s="127"/>
      <c r="Z15" s="10"/>
      <c r="AA15" s="62"/>
      <c r="AB15" s="157">
        <f t="shared" si="0"/>
        <v>3</v>
      </c>
      <c r="AC15" s="127">
        <f t="shared" si="0"/>
        <v>45</v>
      </c>
      <c r="AD15" s="313">
        <f t="shared" si="0"/>
        <v>0</v>
      </c>
      <c r="AE15" s="127">
        <f t="shared" si="1"/>
        <v>0</v>
      </c>
      <c r="AF15" s="313">
        <f t="shared" si="1"/>
        <v>4</v>
      </c>
      <c r="AG15" s="128">
        <f t="shared" si="2"/>
        <v>3</v>
      </c>
    </row>
    <row r="16" spans="1:33" ht="15.75" customHeight="1">
      <c r="A16" s="613" t="s">
        <v>155</v>
      </c>
      <c r="B16" s="371" t="s">
        <v>26</v>
      </c>
      <c r="C16" s="134" t="s">
        <v>151</v>
      </c>
      <c r="D16" s="9"/>
      <c r="E16" s="127"/>
      <c r="F16" s="10"/>
      <c r="G16" s="127"/>
      <c r="H16" s="10"/>
      <c r="I16" s="11"/>
      <c r="J16" s="744">
        <v>1</v>
      </c>
      <c r="K16" s="745">
        <v>15</v>
      </c>
      <c r="L16" s="746">
        <v>3</v>
      </c>
      <c r="M16" s="745">
        <v>45</v>
      </c>
      <c r="N16" s="746">
        <v>6</v>
      </c>
      <c r="O16" s="747" t="s">
        <v>24</v>
      </c>
      <c r="P16" s="9"/>
      <c r="Q16" s="127"/>
      <c r="R16" s="10"/>
      <c r="S16" s="127"/>
      <c r="T16" s="10"/>
      <c r="U16" s="11" t="s">
        <v>540</v>
      </c>
      <c r="V16" s="9"/>
      <c r="W16" s="127"/>
      <c r="X16" s="10"/>
      <c r="Y16" s="127"/>
      <c r="Z16" s="10"/>
      <c r="AA16" s="62"/>
      <c r="AB16" s="157">
        <f t="shared" si="0"/>
        <v>1</v>
      </c>
      <c r="AC16" s="127">
        <f t="shared" si="0"/>
        <v>15</v>
      </c>
      <c r="AD16" s="313">
        <f t="shared" si="0"/>
        <v>3</v>
      </c>
      <c r="AE16" s="127">
        <f t="shared" si="1"/>
        <v>45</v>
      </c>
      <c r="AF16" s="313">
        <f t="shared" si="1"/>
        <v>6</v>
      </c>
      <c r="AG16" s="128">
        <f t="shared" si="2"/>
        <v>4</v>
      </c>
    </row>
    <row r="17" spans="1:33" ht="15.75" customHeight="1">
      <c r="A17" s="608" t="s">
        <v>17</v>
      </c>
      <c r="B17" s="642" t="s">
        <v>25</v>
      </c>
      <c r="C17" s="643" t="s">
        <v>404</v>
      </c>
      <c r="D17" s="603"/>
      <c r="E17" s="603"/>
      <c r="F17" s="603"/>
      <c r="G17" s="603"/>
      <c r="H17" s="603"/>
      <c r="I17" s="603"/>
      <c r="J17" s="748">
        <v>1</v>
      </c>
      <c r="K17" s="749">
        <v>15</v>
      </c>
      <c r="L17" s="750">
        <v>1</v>
      </c>
      <c r="M17" s="749">
        <v>15</v>
      </c>
      <c r="N17" s="750">
        <v>3</v>
      </c>
      <c r="O17" s="751"/>
      <c r="P17" s="610"/>
      <c r="Q17" s="603"/>
      <c r="R17" s="610"/>
      <c r="S17" s="610"/>
      <c r="T17" s="610"/>
      <c r="U17" s="633"/>
      <c r="V17" s="645"/>
      <c r="W17" s="603"/>
      <c r="X17" s="610"/>
      <c r="Y17" s="603"/>
      <c r="Z17" s="610"/>
      <c r="AA17" s="605"/>
      <c r="AB17" s="606">
        <f t="shared" si="0"/>
        <v>1</v>
      </c>
      <c r="AC17" s="603">
        <f>SUM(E17,K17,Q17,W17)</f>
        <v>15</v>
      </c>
      <c r="AD17" s="607">
        <f>SUM(F17,L17,R17,X17)</f>
        <v>1</v>
      </c>
      <c r="AE17" s="603">
        <f t="shared" si="1"/>
        <v>15</v>
      </c>
      <c r="AF17" s="607">
        <f>SUM(B17,H17,N17,T17,Z17)</f>
        <v>3</v>
      </c>
      <c r="AG17" s="612">
        <f t="shared" si="2"/>
        <v>2</v>
      </c>
    </row>
    <row r="18" spans="1:33" ht="15.75" customHeight="1" thickBot="1">
      <c r="A18" s="647" t="s">
        <v>468</v>
      </c>
      <c r="B18" s="642" t="s">
        <v>26</v>
      </c>
      <c r="C18" s="648" t="s">
        <v>204</v>
      </c>
      <c r="D18" s="645"/>
      <c r="E18" s="603"/>
      <c r="F18" s="610"/>
      <c r="G18" s="603"/>
      <c r="H18" s="610"/>
      <c r="I18" s="633"/>
      <c r="J18" s="748">
        <v>0</v>
      </c>
      <c r="K18" s="749">
        <v>0</v>
      </c>
      <c r="L18" s="750">
        <v>2</v>
      </c>
      <c r="M18" s="749">
        <v>30</v>
      </c>
      <c r="N18" s="750">
        <v>3</v>
      </c>
      <c r="O18" s="751" t="s">
        <v>20</v>
      </c>
      <c r="P18" s="645"/>
      <c r="Q18" s="603"/>
      <c r="R18" s="610"/>
      <c r="S18" s="603"/>
      <c r="T18" s="610"/>
      <c r="U18" s="633"/>
      <c r="V18" s="645"/>
      <c r="W18" s="603"/>
      <c r="X18" s="610"/>
      <c r="Y18" s="603"/>
      <c r="Z18" s="610"/>
      <c r="AA18" s="605"/>
      <c r="AB18" s="606">
        <f t="shared" si="0"/>
        <v>0</v>
      </c>
      <c r="AC18" s="603">
        <f t="shared" si="0"/>
        <v>0</v>
      </c>
      <c r="AD18" s="607">
        <f t="shared" si="0"/>
        <v>2</v>
      </c>
      <c r="AE18" s="603">
        <f t="shared" si="1"/>
        <v>30</v>
      </c>
      <c r="AF18" s="607">
        <f t="shared" si="1"/>
        <v>3</v>
      </c>
      <c r="AG18" s="612">
        <f t="shared" si="2"/>
        <v>2</v>
      </c>
    </row>
    <row r="19" spans="1:33" ht="15.75" customHeight="1" thickBot="1">
      <c r="A19" s="375"/>
      <c r="B19" s="361"/>
      <c r="C19" s="392" t="s">
        <v>273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8">
        <f>SUM(H12:H18)</f>
        <v>0</v>
      </c>
      <c r="I19" s="132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8">
        <f>SUM(N13:N18)</f>
        <v>30</v>
      </c>
      <c r="O19" s="132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8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8">
        <f t="shared" si="3"/>
        <v>0</v>
      </c>
      <c r="AA19" s="132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8">
        <f>SUM(AF12:AF18)</f>
        <v>30</v>
      </c>
      <c r="AG19" s="706">
        <f t="shared" si="2"/>
        <v>20</v>
      </c>
    </row>
    <row r="20" spans="1:33" ht="15.75" customHeight="1">
      <c r="A20" s="614" t="s">
        <v>9</v>
      </c>
      <c r="B20" s="362"/>
      <c r="C20" s="16" t="s">
        <v>56</v>
      </c>
      <c r="D20" s="1023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5"/>
    </row>
    <row r="21" spans="1:33" ht="16.5">
      <c r="A21" s="398" t="s">
        <v>443</v>
      </c>
      <c r="B21" s="374" t="s">
        <v>26</v>
      </c>
      <c r="C21" s="134" t="s">
        <v>278</v>
      </c>
      <c r="D21" s="65"/>
      <c r="E21" s="127"/>
      <c r="F21" s="10"/>
      <c r="G21" s="127"/>
      <c r="H21" s="24"/>
      <c r="I21" s="11"/>
      <c r="J21" s="65"/>
      <c r="K21" s="127"/>
      <c r="L21" s="24"/>
      <c r="M21" s="127"/>
      <c r="N21" s="24"/>
      <c r="O21" s="11"/>
      <c r="P21" s="602">
        <v>1</v>
      </c>
      <c r="Q21" s="603">
        <v>15</v>
      </c>
      <c r="R21" s="604">
        <v>1</v>
      </c>
      <c r="S21" s="603">
        <v>15</v>
      </c>
      <c r="T21" s="604">
        <v>4</v>
      </c>
      <c r="U21" s="604" t="s">
        <v>20</v>
      </c>
      <c r="V21" s="602"/>
      <c r="W21" s="603"/>
      <c r="X21" s="604"/>
      <c r="Y21" s="603"/>
      <c r="Z21" s="604"/>
      <c r="AA21" s="605"/>
      <c r="AB21" s="157">
        <f>SUM(D21,J21,P21,V21)</f>
        <v>1</v>
      </c>
      <c r="AC21" s="127">
        <f>SUM(E21,K21,Q21,W21)</f>
        <v>15</v>
      </c>
      <c r="AD21" s="313">
        <f>SUM(F21,L21,R21,X21)</f>
        <v>1</v>
      </c>
      <c r="AE21" s="127">
        <f>SUM(A21,G21,M21,S21,Y21)</f>
        <v>15</v>
      </c>
      <c r="AF21" s="313">
        <f>SUM(B21,H21,N21,T21,Z21)</f>
        <v>4</v>
      </c>
      <c r="AG21" s="128">
        <f>SUM(AB21,AD21)</f>
        <v>2</v>
      </c>
    </row>
    <row r="22" spans="1:33" ht="16.5">
      <c r="A22" s="398" t="s">
        <v>444</v>
      </c>
      <c r="B22" s="374" t="s">
        <v>26</v>
      </c>
      <c r="C22" s="134" t="s">
        <v>279</v>
      </c>
      <c r="D22" s="65"/>
      <c r="E22" s="127"/>
      <c r="F22" s="10"/>
      <c r="G22" s="127"/>
      <c r="H22" s="24"/>
      <c r="I22" s="11"/>
      <c r="J22" s="65"/>
      <c r="K22" s="127"/>
      <c r="L22" s="24"/>
      <c r="M22" s="127"/>
      <c r="N22" s="24"/>
      <c r="O22" s="11"/>
      <c r="P22" s="602">
        <v>2</v>
      </c>
      <c r="Q22" s="603">
        <v>30</v>
      </c>
      <c r="R22" s="604">
        <v>2</v>
      </c>
      <c r="S22" s="603">
        <v>30</v>
      </c>
      <c r="T22" s="604">
        <v>4</v>
      </c>
      <c r="U22" s="604" t="s">
        <v>20</v>
      </c>
      <c r="V22" s="602"/>
      <c r="W22" s="603"/>
      <c r="X22" s="604"/>
      <c r="Y22" s="603"/>
      <c r="Z22" s="604"/>
      <c r="AA22" s="605"/>
      <c r="AB22" s="157">
        <f>SUM(D22,J22,P22,V22)</f>
        <v>2</v>
      </c>
      <c r="AC22" s="127">
        <f aca="true" t="shared" si="4" ref="AC22:AC31">SUM(E22,K22,Q22,W22)</f>
        <v>30</v>
      </c>
      <c r="AD22" s="313">
        <f aca="true" t="shared" si="5" ref="AD22:AD31">SUM(F22,L22,R22,X22)</f>
        <v>2</v>
      </c>
      <c r="AE22" s="127">
        <f>SUM(A22,G22,M22,S22,Y22)</f>
        <v>30</v>
      </c>
      <c r="AF22" s="313">
        <f aca="true" t="shared" si="6" ref="AF22:AF31">SUM(B22,H22,N22,T22,Z22)</f>
        <v>4</v>
      </c>
      <c r="AG22" s="128">
        <f aca="true" t="shared" si="7" ref="AG22:AG32">SUM(AB22,AD22)</f>
        <v>4</v>
      </c>
    </row>
    <row r="23" spans="1:33" ht="16.5">
      <c r="A23" s="398" t="s">
        <v>446</v>
      </c>
      <c r="B23" s="374" t="s">
        <v>26</v>
      </c>
      <c r="C23" s="134" t="s">
        <v>280</v>
      </c>
      <c r="D23" s="323"/>
      <c r="E23" s="158"/>
      <c r="F23" s="14"/>
      <c r="G23" s="158"/>
      <c r="H23" s="325"/>
      <c r="I23" s="15"/>
      <c r="J23" s="323"/>
      <c r="K23" s="158"/>
      <c r="L23" s="325"/>
      <c r="M23" s="158"/>
      <c r="N23" s="325"/>
      <c r="O23" s="15"/>
      <c r="P23" s="636">
        <v>1</v>
      </c>
      <c r="Q23" s="637">
        <v>15</v>
      </c>
      <c r="R23" s="638">
        <v>1</v>
      </c>
      <c r="S23" s="637">
        <v>15</v>
      </c>
      <c r="T23" s="638">
        <v>3</v>
      </c>
      <c r="U23" s="604" t="s">
        <v>20</v>
      </c>
      <c r="V23" s="636"/>
      <c r="W23" s="603"/>
      <c r="X23" s="638"/>
      <c r="Y23" s="637"/>
      <c r="Z23" s="604"/>
      <c r="AA23" s="639" t="s">
        <v>541</v>
      </c>
      <c r="AB23" s="157">
        <f aca="true" t="shared" si="8" ref="AB23:AD27">SUM(D23,J23,P23,V23)</f>
        <v>1</v>
      </c>
      <c r="AC23" s="127">
        <f t="shared" si="8"/>
        <v>15</v>
      </c>
      <c r="AD23" s="313">
        <f t="shared" si="8"/>
        <v>1</v>
      </c>
      <c r="AE23" s="127">
        <f aca="true" t="shared" si="9" ref="AE23:AF27">SUM(A23,G23,M23,S23,Y23)</f>
        <v>15</v>
      </c>
      <c r="AF23" s="313">
        <f t="shared" si="9"/>
        <v>3</v>
      </c>
      <c r="AG23" s="128">
        <f>SUM(AB23,AD23)</f>
        <v>2</v>
      </c>
    </row>
    <row r="24" spans="1:33" ht="16.5">
      <c r="A24" s="398" t="s">
        <v>448</v>
      </c>
      <c r="B24" s="374" t="s">
        <v>26</v>
      </c>
      <c r="C24" s="134" t="s">
        <v>281</v>
      </c>
      <c r="D24" s="65"/>
      <c r="E24" s="127"/>
      <c r="F24" s="10"/>
      <c r="G24" s="127"/>
      <c r="H24" s="24"/>
      <c r="I24" s="11"/>
      <c r="J24" s="65"/>
      <c r="K24" s="127"/>
      <c r="L24" s="24"/>
      <c r="M24" s="127"/>
      <c r="N24" s="24"/>
      <c r="O24" s="11"/>
      <c r="P24" s="602">
        <v>1</v>
      </c>
      <c r="Q24" s="603">
        <v>15</v>
      </c>
      <c r="R24" s="604">
        <v>1</v>
      </c>
      <c r="S24" s="603">
        <v>15</v>
      </c>
      <c r="T24" s="604">
        <v>3</v>
      </c>
      <c r="U24" s="604" t="s">
        <v>24</v>
      </c>
      <c r="V24" s="602"/>
      <c r="W24" s="603"/>
      <c r="X24" s="604"/>
      <c r="Y24" s="603"/>
      <c r="Z24" s="604"/>
      <c r="AA24" s="640"/>
      <c r="AB24" s="157">
        <f t="shared" si="8"/>
        <v>1</v>
      </c>
      <c r="AC24" s="127">
        <f t="shared" si="8"/>
        <v>15</v>
      </c>
      <c r="AD24" s="313">
        <f t="shared" si="8"/>
        <v>1</v>
      </c>
      <c r="AE24" s="127">
        <f t="shared" si="9"/>
        <v>15</v>
      </c>
      <c r="AF24" s="313">
        <f t="shared" si="9"/>
        <v>3</v>
      </c>
      <c r="AG24" s="128">
        <f>SUM(AB24,AD24)</f>
        <v>2</v>
      </c>
    </row>
    <row r="25" spans="1:33" ht="16.5">
      <c r="A25" s="398" t="s">
        <v>449</v>
      </c>
      <c r="B25" s="374" t="s">
        <v>26</v>
      </c>
      <c r="C25" s="134" t="s">
        <v>453</v>
      </c>
      <c r="D25" s="65"/>
      <c r="E25" s="127"/>
      <c r="F25" s="10"/>
      <c r="G25" s="127"/>
      <c r="H25" s="24"/>
      <c r="I25" s="11"/>
      <c r="J25" s="65"/>
      <c r="K25" s="127"/>
      <c r="L25" s="24"/>
      <c r="M25" s="127"/>
      <c r="N25" s="24"/>
      <c r="O25" s="11"/>
      <c r="P25" s="602">
        <v>3</v>
      </c>
      <c r="Q25" s="603">
        <v>45</v>
      </c>
      <c r="R25" s="604">
        <v>3</v>
      </c>
      <c r="S25" s="603">
        <v>45</v>
      </c>
      <c r="T25" s="604">
        <v>7</v>
      </c>
      <c r="U25" s="600" t="s">
        <v>531</v>
      </c>
      <c r="V25" s="602"/>
      <c r="W25" s="603"/>
      <c r="X25" s="604"/>
      <c r="Y25" s="603"/>
      <c r="Z25" s="604"/>
      <c r="AA25" s="639" t="s">
        <v>541</v>
      </c>
      <c r="AB25" s="157">
        <f t="shared" si="8"/>
        <v>3</v>
      </c>
      <c r="AC25" s="127">
        <f t="shared" si="8"/>
        <v>45</v>
      </c>
      <c r="AD25" s="313">
        <f t="shared" si="8"/>
        <v>3</v>
      </c>
      <c r="AE25" s="127">
        <f t="shared" si="9"/>
        <v>45</v>
      </c>
      <c r="AF25" s="313">
        <f t="shared" si="9"/>
        <v>7</v>
      </c>
      <c r="AG25" s="128">
        <f>SUM(AB25,AD25)</f>
        <v>6</v>
      </c>
    </row>
    <row r="26" spans="1:33" ht="15.75" customHeight="1">
      <c r="A26" s="398" t="s">
        <v>451</v>
      </c>
      <c r="B26" s="374" t="s">
        <v>26</v>
      </c>
      <c r="C26" s="134" t="s">
        <v>455</v>
      </c>
      <c r="D26" s="323"/>
      <c r="E26" s="158"/>
      <c r="F26" s="14"/>
      <c r="G26" s="158"/>
      <c r="H26" s="325"/>
      <c r="I26" s="15"/>
      <c r="J26" s="323"/>
      <c r="K26" s="158"/>
      <c r="L26" s="325"/>
      <c r="M26" s="158"/>
      <c r="N26" s="325"/>
      <c r="O26" s="15"/>
      <c r="P26" s="636">
        <v>3</v>
      </c>
      <c r="Q26" s="637">
        <v>45</v>
      </c>
      <c r="R26" s="638">
        <v>2</v>
      </c>
      <c r="S26" s="637">
        <v>30</v>
      </c>
      <c r="T26" s="638">
        <v>6</v>
      </c>
      <c r="U26" s="640" t="s">
        <v>18</v>
      </c>
      <c r="V26" s="636"/>
      <c r="W26" s="603"/>
      <c r="X26" s="638"/>
      <c r="Y26" s="637"/>
      <c r="Z26" s="604"/>
      <c r="AA26" s="639"/>
      <c r="AB26" s="157">
        <f t="shared" si="8"/>
        <v>3</v>
      </c>
      <c r="AC26" s="127">
        <f t="shared" si="8"/>
        <v>45</v>
      </c>
      <c r="AD26" s="313">
        <f t="shared" si="8"/>
        <v>2</v>
      </c>
      <c r="AE26" s="127">
        <f t="shared" si="9"/>
        <v>30</v>
      </c>
      <c r="AF26" s="313">
        <f t="shared" si="9"/>
        <v>6</v>
      </c>
      <c r="AG26" s="128">
        <f>SUM(AB26,AD26)</f>
        <v>5</v>
      </c>
    </row>
    <row r="27" spans="1:33" ht="15.75" customHeight="1">
      <c r="A27" s="623"/>
      <c r="B27" s="374" t="s">
        <v>25</v>
      </c>
      <c r="C27" s="643" t="s">
        <v>404</v>
      </c>
      <c r="D27" s="596"/>
      <c r="E27" s="597"/>
      <c r="F27" s="598"/>
      <c r="G27" s="597"/>
      <c r="H27" s="599"/>
      <c r="I27" s="600"/>
      <c r="J27" s="596"/>
      <c r="K27" s="597"/>
      <c r="L27" s="599"/>
      <c r="M27" s="597"/>
      <c r="N27" s="599"/>
      <c r="O27" s="600"/>
      <c r="P27" s="602">
        <v>1</v>
      </c>
      <c r="Q27" s="603">
        <v>15</v>
      </c>
      <c r="R27" s="604">
        <v>1</v>
      </c>
      <c r="S27" s="603">
        <v>15</v>
      </c>
      <c r="T27" s="604">
        <v>3</v>
      </c>
      <c r="U27" s="633"/>
      <c r="V27" s="602"/>
      <c r="W27" s="603"/>
      <c r="X27" s="604"/>
      <c r="Y27" s="603"/>
      <c r="Z27" s="604"/>
      <c r="AA27" s="633"/>
      <c r="AB27" s="668">
        <f t="shared" si="8"/>
        <v>1</v>
      </c>
      <c r="AC27" s="629">
        <f t="shared" si="8"/>
        <v>15</v>
      </c>
      <c r="AD27" s="669">
        <f t="shared" si="8"/>
        <v>1</v>
      </c>
      <c r="AE27" s="629">
        <f t="shared" si="9"/>
        <v>15</v>
      </c>
      <c r="AF27" s="669">
        <f t="shared" si="9"/>
        <v>3</v>
      </c>
      <c r="AG27" s="670">
        <f>SUM(AB27,AD27)</f>
        <v>2</v>
      </c>
    </row>
    <row r="28" spans="1:33" ht="16.5">
      <c r="A28" s="398" t="s">
        <v>445</v>
      </c>
      <c r="B28" s="374" t="s">
        <v>26</v>
      </c>
      <c r="C28" s="643" t="s">
        <v>283</v>
      </c>
      <c r="D28" s="596"/>
      <c r="E28" s="603"/>
      <c r="F28" s="610"/>
      <c r="G28" s="603"/>
      <c r="H28" s="599"/>
      <c r="I28" s="633"/>
      <c r="J28" s="596"/>
      <c r="K28" s="603"/>
      <c r="L28" s="599"/>
      <c r="M28" s="603"/>
      <c r="N28" s="599"/>
      <c r="O28" s="633"/>
      <c r="P28" s="602"/>
      <c r="Q28" s="603"/>
      <c r="R28" s="604"/>
      <c r="S28" s="603"/>
      <c r="T28" s="604"/>
      <c r="U28" s="604"/>
      <c r="V28" s="602">
        <v>1</v>
      </c>
      <c r="W28" s="603">
        <v>15</v>
      </c>
      <c r="X28" s="604">
        <v>1</v>
      </c>
      <c r="Y28" s="603">
        <v>15</v>
      </c>
      <c r="Z28" s="604">
        <v>2</v>
      </c>
      <c r="AA28" s="604" t="s">
        <v>20</v>
      </c>
      <c r="AB28" s="606">
        <f aca="true" t="shared" si="10" ref="AB28:AB34">SUM(D28,J28,P28,V28)</f>
        <v>1</v>
      </c>
      <c r="AC28" s="603">
        <f t="shared" si="4"/>
        <v>15</v>
      </c>
      <c r="AD28" s="607">
        <f t="shared" si="5"/>
        <v>1</v>
      </c>
      <c r="AE28" s="603">
        <f aca="true" t="shared" si="11" ref="AE28:AE34">SUM(A28,G28,M28,S28,Y28)</f>
        <v>15</v>
      </c>
      <c r="AF28" s="607">
        <f t="shared" si="6"/>
        <v>2</v>
      </c>
      <c r="AG28" s="612">
        <f t="shared" si="7"/>
        <v>2</v>
      </c>
    </row>
    <row r="29" spans="1:33" ht="16.5">
      <c r="A29" s="398" t="s">
        <v>447</v>
      </c>
      <c r="B29" s="374" t="s">
        <v>26</v>
      </c>
      <c r="C29" s="643" t="s">
        <v>284</v>
      </c>
      <c r="D29" s="654"/>
      <c r="E29" s="637"/>
      <c r="F29" s="699"/>
      <c r="G29" s="637"/>
      <c r="H29" s="657"/>
      <c r="I29" s="640"/>
      <c r="J29" s="654"/>
      <c r="K29" s="637"/>
      <c r="L29" s="657"/>
      <c r="M29" s="637"/>
      <c r="N29" s="657"/>
      <c r="O29" s="640"/>
      <c r="P29" s="636"/>
      <c r="Q29" s="637"/>
      <c r="R29" s="638"/>
      <c r="S29" s="637"/>
      <c r="T29" s="638"/>
      <c r="U29" s="640"/>
      <c r="V29" s="636">
        <v>2</v>
      </c>
      <c r="W29" s="603">
        <v>30</v>
      </c>
      <c r="X29" s="638">
        <v>2</v>
      </c>
      <c r="Y29" s="637">
        <v>30</v>
      </c>
      <c r="Z29" s="604">
        <v>4</v>
      </c>
      <c r="AA29" s="604" t="s">
        <v>63</v>
      </c>
      <c r="AB29" s="606">
        <f t="shared" si="10"/>
        <v>2</v>
      </c>
      <c r="AC29" s="603">
        <f t="shared" si="4"/>
        <v>30</v>
      </c>
      <c r="AD29" s="607">
        <f t="shared" si="5"/>
        <v>2</v>
      </c>
      <c r="AE29" s="603">
        <f t="shared" si="11"/>
        <v>30</v>
      </c>
      <c r="AF29" s="607">
        <f t="shared" si="6"/>
        <v>4</v>
      </c>
      <c r="AG29" s="612">
        <f t="shared" si="7"/>
        <v>4</v>
      </c>
    </row>
    <row r="30" spans="1:33" ht="15.75" customHeight="1">
      <c r="A30" s="398" t="s">
        <v>450</v>
      </c>
      <c r="B30" s="374" t="s">
        <v>26</v>
      </c>
      <c r="C30" s="643" t="s">
        <v>454</v>
      </c>
      <c r="D30" s="596"/>
      <c r="E30" s="603"/>
      <c r="F30" s="610"/>
      <c r="G30" s="603"/>
      <c r="H30" s="599"/>
      <c r="I30" s="633"/>
      <c r="J30" s="596"/>
      <c r="K30" s="603"/>
      <c r="L30" s="599"/>
      <c r="M30" s="603"/>
      <c r="N30" s="599"/>
      <c r="O30" s="633"/>
      <c r="P30" s="602"/>
      <c r="Q30" s="603"/>
      <c r="R30" s="604"/>
      <c r="S30" s="603"/>
      <c r="T30" s="604"/>
      <c r="U30" s="633"/>
      <c r="V30" s="602">
        <v>4</v>
      </c>
      <c r="W30" s="603">
        <v>60</v>
      </c>
      <c r="X30" s="604">
        <v>3</v>
      </c>
      <c r="Y30" s="603">
        <v>45</v>
      </c>
      <c r="Z30" s="604">
        <v>6</v>
      </c>
      <c r="AA30" s="605" t="s">
        <v>528</v>
      </c>
      <c r="AB30" s="606">
        <f t="shared" si="10"/>
        <v>4</v>
      </c>
      <c r="AC30" s="603">
        <f t="shared" si="4"/>
        <v>60</v>
      </c>
      <c r="AD30" s="607">
        <f t="shared" si="5"/>
        <v>3</v>
      </c>
      <c r="AE30" s="603">
        <f t="shared" si="11"/>
        <v>45</v>
      </c>
      <c r="AF30" s="607">
        <f t="shared" si="6"/>
        <v>6</v>
      </c>
      <c r="AG30" s="612">
        <f t="shared" si="7"/>
        <v>7</v>
      </c>
    </row>
    <row r="31" spans="1:34" ht="15.75" customHeight="1">
      <c r="A31" s="398" t="s">
        <v>452</v>
      </c>
      <c r="B31" s="374" t="s">
        <v>26</v>
      </c>
      <c r="C31" s="643" t="s">
        <v>456</v>
      </c>
      <c r="D31" s="596"/>
      <c r="E31" s="603"/>
      <c r="F31" s="610"/>
      <c r="G31" s="603"/>
      <c r="H31" s="599"/>
      <c r="I31" s="633"/>
      <c r="J31" s="596"/>
      <c r="K31" s="603"/>
      <c r="L31" s="599"/>
      <c r="M31" s="603"/>
      <c r="N31" s="599"/>
      <c r="O31" s="633"/>
      <c r="P31" s="602"/>
      <c r="Q31" s="641"/>
      <c r="R31" s="604"/>
      <c r="S31" s="603"/>
      <c r="T31" s="604"/>
      <c r="U31" s="633"/>
      <c r="V31" s="602">
        <v>3</v>
      </c>
      <c r="W31" s="603">
        <v>45</v>
      </c>
      <c r="X31" s="604">
        <v>3</v>
      </c>
      <c r="Y31" s="603">
        <v>45</v>
      </c>
      <c r="Z31" s="604">
        <v>5</v>
      </c>
      <c r="AA31" s="604" t="s">
        <v>20</v>
      </c>
      <c r="AB31" s="606">
        <f t="shared" si="10"/>
        <v>3</v>
      </c>
      <c r="AC31" s="603">
        <f t="shared" si="4"/>
        <v>45</v>
      </c>
      <c r="AD31" s="607">
        <f t="shared" si="5"/>
        <v>3</v>
      </c>
      <c r="AE31" s="603">
        <f t="shared" si="11"/>
        <v>45</v>
      </c>
      <c r="AF31" s="607">
        <f t="shared" si="6"/>
        <v>5</v>
      </c>
      <c r="AG31" s="612">
        <f t="shared" si="7"/>
        <v>6</v>
      </c>
      <c r="AH31" s="140"/>
    </row>
    <row r="32" spans="1:34" ht="15.75" customHeight="1">
      <c r="A32" s="623"/>
      <c r="B32" s="374" t="s">
        <v>25</v>
      </c>
      <c r="C32" s="643" t="s">
        <v>404</v>
      </c>
      <c r="D32" s="596"/>
      <c r="E32" s="597"/>
      <c r="F32" s="598"/>
      <c r="G32" s="597"/>
      <c r="H32" s="599"/>
      <c r="I32" s="600"/>
      <c r="J32" s="596"/>
      <c r="K32" s="597"/>
      <c r="L32" s="599"/>
      <c r="M32" s="597"/>
      <c r="N32" s="599"/>
      <c r="O32" s="600"/>
      <c r="P32" s="596"/>
      <c r="Q32" s="597"/>
      <c r="R32" s="599"/>
      <c r="S32" s="597"/>
      <c r="T32" s="599"/>
      <c r="U32" s="600"/>
      <c r="V32" s="602">
        <v>1</v>
      </c>
      <c r="W32" s="603">
        <v>15</v>
      </c>
      <c r="X32" s="604">
        <v>1</v>
      </c>
      <c r="Y32" s="603">
        <v>15</v>
      </c>
      <c r="Z32" s="604">
        <v>3</v>
      </c>
      <c r="AA32" s="633"/>
      <c r="AB32" s="668">
        <f t="shared" si="10"/>
        <v>1</v>
      </c>
      <c r="AC32" s="629">
        <f aca="true" t="shared" si="12" ref="AC32:AD34">SUM(E32,K32,Q32,W32)</f>
        <v>15</v>
      </c>
      <c r="AD32" s="669">
        <f t="shared" si="12"/>
        <v>1</v>
      </c>
      <c r="AE32" s="629">
        <f t="shared" si="11"/>
        <v>15</v>
      </c>
      <c r="AF32" s="669">
        <f>SUM(B32,H32,N32,T32,Z32)</f>
        <v>3</v>
      </c>
      <c r="AG32" s="670">
        <f t="shared" si="7"/>
        <v>2</v>
      </c>
      <c r="AH32" s="140"/>
    </row>
    <row r="33" spans="1:34" ht="15.75" customHeight="1">
      <c r="A33" s="615" t="s">
        <v>464</v>
      </c>
      <c r="B33" s="371" t="s">
        <v>26</v>
      </c>
      <c r="C33" s="661" t="s">
        <v>467</v>
      </c>
      <c r="D33" s="596"/>
      <c r="E33" s="597"/>
      <c r="F33" s="598"/>
      <c r="G33" s="597"/>
      <c r="H33" s="599"/>
      <c r="I33" s="600"/>
      <c r="J33" s="596"/>
      <c r="K33" s="597"/>
      <c r="L33" s="599"/>
      <c r="M33" s="597"/>
      <c r="N33" s="599"/>
      <c r="O33" s="600"/>
      <c r="P33" s="596"/>
      <c r="Q33" s="597"/>
      <c r="R33" s="599"/>
      <c r="S33" s="597"/>
      <c r="T33" s="599"/>
      <c r="U33" s="600"/>
      <c r="V33" s="602">
        <v>0</v>
      </c>
      <c r="W33" s="603">
        <v>0</v>
      </c>
      <c r="X33" s="604"/>
      <c r="Y33" s="603">
        <f>IF(X33*15=0,"",X33*15)</f>
      </c>
      <c r="Z33" s="604">
        <v>10</v>
      </c>
      <c r="AA33" s="605" t="s">
        <v>61</v>
      </c>
      <c r="AB33" s="606">
        <f t="shared" si="10"/>
        <v>0</v>
      </c>
      <c r="AC33" s="603">
        <f t="shared" si="12"/>
        <v>0</v>
      </c>
      <c r="AD33" s="607">
        <f t="shared" si="12"/>
        <v>0</v>
      </c>
      <c r="AE33" s="603">
        <f t="shared" si="11"/>
        <v>0</v>
      </c>
      <c r="AF33" s="607">
        <f>SUM(B33,H33,N33,T33,Z33)</f>
        <v>10</v>
      </c>
      <c r="AG33" s="612">
        <f>SUM(AB33,AD33)</f>
        <v>0</v>
      </c>
      <c r="AH33" s="140"/>
    </row>
    <row r="34" spans="1:33" ht="15.75" customHeight="1" thickBot="1">
      <c r="A34" s="615" t="s">
        <v>465</v>
      </c>
      <c r="B34" s="371" t="s">
        <v>26</v>
      </c>
      <c r="C34" s="663" t="s">
        <v>466</v>
      </c>
      <c r="D34" s="596"/>
      <c r="E34" s="597"/>
      <c r="F34" s="598"/>
      <c r="G34" s="597"/>
      <c r="H34" s="599"/>
      <c r="I34" s="600"/>
      <c r="J34" s="596"/>
      <c r="K34" s="597"/>
      <c r="L34" s="599"/>
      <c r="M34" s="597"/>
      <c r="N34" s="599"/>
      <c r="O34" s="600"/>
      <c r="P34" s="596"/>
      <c r="Q34" s="597"/>
      <c r="R34" s="599"/>
      <c r="S34" s="597"/>
      <c r="T34" s="599"/>
      <c r="U34" s="600"/>
      <c r="V34" s="602">
        <v>2</v>
      </c>
      <c r="W34" s="603">
        <v>30</v>
      </c>
      <c r="X34" s="604"/>
      <c r="Y34" s="603">
        <f>IF(X34*15=0,"",X34*15)</f>
      </c>
      <c r="Z34" s="604">
        <v>0</v>
      </c>
      <c r="AA34" s="605"/>
      <c r="AB34" s="606">
        <f t="shared" si="10"/>
        <v>2</v>
      </c>
      <c r="AC34" s="603">
        <f t="shared" si="12"/>
        <v>30</v>
      </c>
      <c r="AD34" s="607">
        <f t="shared" si="12"/>
        <v>0</v>
      </c>
      <c r="AE34" s="603">
        <f t="shared" si="11"/>
        <v>0</v>
      </c>
      <c r="AF34" s="607">
        <f>SUM(B34,H34,N34,T34,Z34)</f>
        <v>0</v>
      </c>
      <c r="AG34" s="612">
        <f>SUM(AB34,AD34)</f>
        <v>2</v>
      </c>
    </row>
    <row r="35" spans="1:33" ht="15.75" customHeight="1" thickBot="1">
      <c r="A35" s="375"/>
      <c r="B35" s="361"/>
      <c r="C35" s="337" t="s">
        <v>57</v>
      </c>
      <c r="D35" s="21">
        <f>SUM(D21:D34)</f>
        <v>0</v>
      </c>
      <c r="E35" s="22">
        <f>SUM(E21:E34)</f>
        <v>0</v>
      </c>
      <c r="F35" s="22">
        <f>SUM(F21:F34)</f>
        <v>0</v>
      </c>
      <c r="G35" s="22">
        <f>SUM(G21:G34)</f>
        <v>0</v>
      </c>
      <c r="H35" s="138">
        <f>SUM(H21:H34)</f>
        <v>0</v>
      </c>
      <c r="I35" s="132">
        <f>SUM(D35,F35)</f>
        <v>0</v>
      </c>
      <c r="J35" s="21">
        <f>SUM(J21:J34)</f>
        <v>0</v>
      </c>
      <c r="K35" s="22">
        <f>SUM(K21:K34)</f>
        <v>0</v>
      </c>
      <c r="L35" s="22">
        <f>SUM(L21:L34)</f>
        <v>0</v>
      </c>
      <c r="M35" s="138">
        <f>SUM(M21:M34)</f>
        <v>0</v>
      </c>
      <c r="N35" s="21">
        <f>SUM(N21:N34)</f>
        <v>0</v>
      </c>
      <c r="O35" s="148">
        <f>SUM(J35,L35)</f>
        <v>0</v>
      </c>
      <c r="P35" s="21">
        <f>SUM(P21:P34)</f>
        <v>12</v>
      </c>
      <c r="Q35" s="22">
        <f>SUM(Q21:Q34)</f>
        <v>180</v>
      </c>
      <c r="R35" s="22">
        <f>SUM(R21:R34)</f>
        <v>11</v>
      </c>
      <c r="S35" s="22">
        <f>SUM(S21:S34)</f>
        <v>165</v>
      </c>
      <c r="T35" s="138">
        <f>SUM(T21:T34)</f>
        <v>30</v>
      </c>
      <c r="U35" s="148">
        <f>SUM(P35,R35)</f>
        <v>23</v>
      </c>
      <c r="V35" s="137">
        <f>SUM(V21:V34)</f>
        <v>13</v>
      </c>
      <c r="W35" s="22">
        <f>SUM(W21:W34)</f>
        <v>195</v>
      </c>
      <c r="X35" s="22">
        <f>SUM(X21:X34)</f>
        <v>10</v>
      </c>
      <c r="Y35" s="22">
        <f>SUM(Y21:Y34)</f>
        <v>150</v>
      </c>
      <c r="Z35" s="138">
        <f>SUM(Z21:Z34)</f>
        <v>30</v>
      </c>
      <c r="AA35" s="148">
        <f>SUM(V35,X35)</f>
        <v>23</v>
      </c>
      <c r="AB35" s="21">
        <f>SUM(AB21:AB34)</f>
        <v>25</v>
      </c>
      <c r="AC35" s="22">
        <f>SUM(AC21:AC34)</f>
        <v>375</v>
      </c>
      <c r="AD35" s="22">
        <f>SUM(AD21:AD34)</f>
        <v>21</v>
      </c>
      <c r="AE35" s="22">
        <f>SUM(AE21:AE34)</f>
        <v>315</v>
      </c>
      <c r="AF35" s="22">
        <f>SUM(AF21:AF34)</f>
        <v>60</v>
      </c>
      <c r="AG35" s="707">
        <f>SUM(AB35,AD35)</f>
        <v>46</v>
      </c>
    </row>
    <row r="36" spans="1:33" ht="15.75" customHeight="1" thickBot="1">
      <c r="A36" s="383"/>
      <c r="B36" s="363"/>
      <c r="C36" s="347" t="s">
        <v>68</v>
      </c>
      <c r="D36" s="342">
        <f aca="true" t="shared" si="13" ref="D36:I36">SUM(D10,D19,D35)</f>
        <v>0</v>
      </c>
      <c r="E36" s="66">
        <f t="shared" si="13"/>
        <v>0</v>
      </c>
      <c r="F36" s="66">
        <f t="shared" si="13"/>
        <v>0</v>
      </c>
      <c r="G36" s="66">
        <f t="shared" si="13"/>
        <v>0</v>
      </c>
      <c r="H36" s="66">
        <f t="shared" si="13"/>
        <v>0</v>
      </c>
      <c r="I36" s="343">
        <f t="shared" si="13"/>
        <v>0</v>
      </c>
      <c r="J36" s="66">
        <f>SUM(J35+J19)</f>
        <v>10</v>
      </c>
      <c r="K36" s="66">
        <f>SUM(K35+K19)</f>
        <v>150</v>
      </c>
      <c r="L36" s="66">
        <f>SUM(L35+L19)</f>
        <v>10</v>
      </c>
      <c r="M36" s="66">
        <f>SUM(M35+M19)</f>
        <v>150</v>
      </c>
      <c r="N36" s="66">
        <f>SUM(N35+N19)</f>
        <v>30</v>
      </c>
      <c r="O36" s="66">
        <f>SUM(O10,O19,O35)</f>
        <v>20</v>
      </c>
      <c r="P36" s="66">
        <f>SUM(P35+P19)</f>
        <v>12</v>
      </c>
      <c r="Q36" s="66">
        <f aca="true" t="shared" si="14" ref="Q36:AG36">SUM(Q10,Q19,Q35)</f>
        <v>180</v>
      </c>
      <c r="R36" s="66">
        <f t="shared" si="14"/>
        <v>11</v>
      </c>
      <c r="S36" s="66">
        <f t="shared" si="14"/>
        <v>165</v>
      </c>
      <c r="T36" s="66">
        <f t="shared" si="14"/>
        <v>30</v>
      </c>
      <c r="U36" s="66">
        <f t="shared" si="14"/>
        <v>23</v>
      </c>
      <c r="V36" s="66">
        <f t="shared" si="14"/>
        <v>13</v>
      </c>
      <c r="W36" s="66">
        <f t="shared" si="14"/>
        <v>195</v>
      </c>
      <c r="X36" s="66">
        <f t="shared" si="14"/>
        <v>10</v>
      </c>
      <c r="Y36" s="66">
        <f t="shared" si="14"/>
        <v>150</v>
      </c>
      <c r="Z36" s="66">
        <f t="shared" si="14"/>
        <v>30</v>
      </c>
      <c r="AA36" s="66">
        <f t="shared" si="14"/>
        <v>23</v>
      </c>
      <c r="AB36" s="66">
        <f t="shared" si="14"/>
        <v>35</v>
      </c>
      <c r="AC36" s="66">
        <f t="shared" si="14"/>
        <v>525</v>
      </c>
      <c r="AD36" s="66">
        <f t="shared" si="14"/>
        <v>31</v>
      </c>
      <c r="AE36" s="66">
        <f t="shared" si="14"/>
        <v>465</v>
      </c>
      <c r="AF36" s="66">
        <f t="shared" si="14"/>
        <v>90</v>
      </c>
      <c r="AG36" s="387">
        <f t="shared" si="14"/>
        <v>66</v>
      </c>
    </row>
    <row r="37" spans="1:33" ht="15.75" customHeight="1">
      <c r="A37" s="376" t="s">
        <v>58</v>
      </c>
      <c r="B37" s="364"/>
      <c r="C37" s="388" t="s">
        <v>28</v>
      </c>
      <c r="D37" s="1023"/>
      <c r="E37" s="1024"/>
      <c r="F37" s="1024"/>
      <c r="G37" s="1024"/>
      <c r="H37" s="1024"/>
      <c r="I37" s="1024"/>
      <c r="J37" s="1024"/>
      <c r="K37" s="1024"/>
      <c r="L37" s="1024"/>
      <c r="M37" s="1024"/>
      <c r="N37" s="1024"/>
      <c r="O37" s="1024"/>
      <c r="P37" s="1024"/>
      <c r="Q37" s="1024"/>
      <c r="R37" s="1024"/>
      <c r="S37" s="1024"/>
      <c r="T37" s="1024"/>
      <c r="U37" s="1024"/>
      <c r="V37" s="1024"/>
      <c r="W37" s="1024"/>
      <c r="X37" s="1024"/>
      <c r="Y37" s="1024"/>
      <c r="Z37" s="1024"/>
      <c r="AA37" s="1024"/>
      <c r="AB37" s="1024"/>
      <c r="AC37" s="1024"/>
      <c r="AD37" s="1024"/>
      <c r="AE37" s="1024"/>
      <c r="AF37" s="1024"/>
      <c r="AG37" s="1025"/>
    </row>
    <row r="38" spans="1:34" ht="15.75" customHeight="1">
      <c r="A38" s="615" t="s">
        <v>157</v>
      </c>
      <c r="B38" s="371" t="s">
        <v>256</v>
      </c>
      <c r="C38" s="314" t="s">
        <v>334</v>
      </c>
      <c r="D38" s="327"/>
      <c r="E38" s="328"/>
      <c r="F38" s="174"/>
      <c r="G38" s="173"/>
      <c r="H38" s="329"/>
      <c r="I38" s="210"/>
      <c r="J38" s="330"/>
      <c r="K38" s="328"/>
      <c r="L38" s="325"/>
      <c r="M38" s="317">
        <v>20</v>
      </c>
      <c r="N38" s="325"/>
      <c r="O38" s="426" t="s">
        <v>369</v>
      </c>
      <c r="P38" s="327"/>
      <c r="Q38" s="328"/>
      <c r="R38" s="423"/>
      <c r="S38" s="328"/>
      <c r="T38" s="24"/>
      <c r="U38" s="424"/>
      <c r="V38" s="327"/>
      <c r="W38" s="328"/>
      <c r="X38" s="423"/>
      <c r="Y38" s="328"/>
      <c r="Z38" s="423"/>
      <c r="AA38" s="425"/>
      <c r="AB38" s="157">
        <f aca="true" t="shared" si="15" ref="AB38:AD45">SUM(D38,J38,P38,V38)</f>
        <v>0</v>
      </c>
      <c r="AC38" s="127">
        <f t="shared" si="15"/>
        <v>0</v>
      </c>
      <c r="AD38" s="313">
        <f t="shared" si="15"/>
        <v>0</v>
      </c>
      <c r="AE38" s="127">
        <f aca="true" t="shared" si="16" ref="AE38:AF45">SUM(A38,G38,M38,S38,Y38)</f>
        <v>20</v>
      </c>
      <c r="AF38" s="313">
        <f t="shared" si="16"/>
        <v>0</v>
      </c>
      <c r="AG38" s="128">
        <f aca="true" t="shared" si="17" ref="AG38:AG45">SUM(AB38,AD38)</f>
        <v>0</v>
      </c>
      <c r="AH38" s="139"/>
    </row>
    <row r="39" spans="1:34" ht="15.75" customHeight="1">
      <c r="A39" s="615" t="s">
        <v>160</v>
      </c>
      <c r="B39" s="371" t="s">
        <v>257</v>
      </c>
      <c r="C39" s="314" t="s">
        <v>335</v>
      </c>
      <c r="D39" s="327"/>
      <c r="E39" s="328"/>
      <c r="F39" s="174"/>
      <c r="G39" s="173"/>
      <c r="H39" s="329"/>
      <c r="I39" s="210"/>
      <c r="J39" s="330"/>
      <c r="K39" s="328"/>
      <c r="L39" s="24"/>
      <c r="M39" s="317">
        <v>20</v>
      </c>
      <c r="N39" s="24"/>
      <c r="O39" s="426" t="s">
        <v>370</v>
      </c>
      <c r="P39" s="327"/>
      <c r="Q39" s="328"/>
      <c r="R39" s="423"/>
      <c r="S39" s="328"/>
      <c r="T39" s="423"/>
      <c r="U39" s="424"/>
      <c r="V39" s="327"/>
      <c r="W39" s="328"/>
      <c r="X39" s="423"/>
      <c r="Y39" s="328"/>
      <c r="Z39" s="423"/>
      <c r="AA39" s="425"/>
      <c r="AB39" s="157">
        <f t="shared" si="15"/>
        <v>0</v>
      </c>
      <c r="AC39" s="127">
        <f t="shared" si="15"/>
        <v>0</v>
      </c>
      <c r="AD39" s="313">
        <f t="shared" si="15"/>
        <v>0</v>
      </c>
      <c r="AE39" s="127">
        <f t="shared" si="16"/>
        <v>20</v>
      </c>
      <c r="AF39" s="313">
        <f t="shared" si="16"/>
        <v>0</v>
      </c>
      <c r="AG39" s="128">
        <f t="shared" si="17"/>
        <v>0</v>
      </c>
      <c r="AH39" s="139"/>
    </row>
    <row r="40" spans="1:34" ht="15.75" customHeight="1">
      <c r="A40" s="615" t="s">
        <v>321</v>
      </c>
      <c r="B40" s="371" t="s">
        <v>62</v>
      </c>
      <c r="C40" s="134" t="s">
        <v>322</v>
      </c>
      <c r="D40" s="65"/>
      <c r="E40" s="317"/>
      <c r="F40" s="10"/>
      <c r="G40" s="127"/>
      <c r="H40" s="331"/>
      <c r="I40" s="11"/>
      <c r="J40" s="129"/>
      <c r="K40" s="317">
        <v>48</v>
      </c>
      <c r="L40" s="368"/>
      <c r="M40" s="317"/>
      <c r="N40" s="411"/>
      <c r="O40" s="25"/>
      <c r="P40" s="65"/>
      <c r="Q40" s="317"/>
      <c r="R40" s="368"/>
      <c r="S40" s="317"/>
      <c r="T40" s="411"/>
      <c r="U40" s="25"/>
      <c r="V40" s="65"/>
      <c r="W40" s="317"/>
      <c r="X40" s="368"/>
      <c r="Y40" s="317"/>
      <c r="Z40" s="411"/>
      <c r="AA40" s="112"/>
      <c r="AB40" s="157">
        <f t="shared" si="15"/>
        <v>0</v>
      </c>
      <c r="AC40" s="127">
        <f t="shared" si="15"/>
        <v>48</v>
      </c>
      <c r="AD40" s="313">
        <f t="shared" si="15"/>
        <v>0</v>
      </c>
      <c r="AE40" s="127">
        <f t="shared" si="16"/>
        <v>0</v>
      </c>
      <c r="AF40" s="313">
        <f t="shared" si="16"/>
        <v>0</v>
      </c>
      <c r="AG40" s="128">
        <f t="shared" si="17"/>
        <v>0</v>
      </c>
      <c r="AH40" s="139"/>
    </row>
    <row r="41" spans="1:34" ht="15.75" customHeight="1">
      <c r="A41" s="615" t="s">
        <v>156</v>
      </c>
      <c r="B41" s="371" t="s">
        <v>258</v>
      </c>
      <c r="C41" s="314" t="s">
        <v>332</v>
      </c>
      <c r="D41" s="65"/>
      <c r="E41" s="317"/>
      <c r="F41" s="10"/>
      <c r="G41" s="127"/>
      <c r="H41" s="68"/>
      <c r="I41" s="11"/>
      <c r="J41" s="129"/>
      <c r="K41" s="317"/>
      <c r="L41" s="325"/>
      <c r="M41" s="324"/>
      <c r="N41" s="325"/>
      <c r="O41" s="115"/>
      <c r="P41" s="65"/>
      <c r="Q41" s="317"/>
      <c r="R41" s="24"/>
      <c r="S41" s="317">
        <v>20</v>
      </c>
      <c r="T41" s="325"/>
      <c r="U41" s="426" t="s">
        <v>371</v>
      </c>
      <c r="V41" s="65"/>
      <c r="W41" s="317"/>
      <c r="X41" s="24"/>
      <c r="Y41" s="317"/>
      <c r="Z41" s="24"/>
      <c r="AA41" s="112"/>
      <c r="AB41" s="157">
        <f t="shared" si="15"/>
        <v>0</v>
      </c>
      <c r="AC41" s="127">
        <f t="shared" si="15"/>
        <v>0</v>
      </c>
      <c r="AD41" s="313">
        <f t="shared" si="15"/>
        <v>0</v>
      </c>
      <c r="AE41" s="127">
        <f t="shared" si="16"/>
        <v>20</v>
      </c>
      <c r="AF41" s="313">
        <f t="shared" si="16"/>
        <v>0</v>
      </c>
      <c r="AG41" s="128">
        <f t="shared" si="17"/>
        <v>0</v>
      </c>
      <c r="AH41" s="139"/>
    </row>
    <row r="42" spans="1:34" ht="15.75" customHeight="1">
      <c r="A42" s="615" t="s">
        <v>323</v>
      </c>
      <c r="B42" s="371" t="s">
        <v>62</v>
      </c>
      <c r="C42" s="134" t="s">
        <v>324</v>
      </c>
      <c r="D42" s="65"/>
      <c r="E42" s="317"/>
      <c r="F42" s="10"/>
      <c r="G42" s="127"/>
      <c r="H42" s="331"/>
      <c r="I42" s="11"/>
      <c r="J42" s="129"/>
      <c r="K42" s="317"/>
      <c r="L42" s="368"/>
      <c r="M42" s="317"/>
      <c r="N42" s="411"/>
      <c r="O42" s="25"/>
      <c r="P42" s="65"/>
      <c r="Q42" s="317">
        <v>48</v>
      </c>
      <c r="R42" s="368"/>
      <c r="S42" s="317"/>
      <c r="T42" s="411"/>
      <c r="U42" s="25"/>
      <c r="V42" s="65"/>
      <c r="W42" s="317"/>
      <c r="X42" s="368"/>
      <c r="Y42" s="317"/>
      <c r="Z42" s="411"/>
      <c r="AA42" s="112"/>
      <c r="AB42" s="157">
        <f t="shared" si="15"/>
        <v>0</v>
      </c>
      <c r="AC42" s="127">
        <f t="shared" si="15"/>
        <v>48</v>
      </c>
      <c r="AD42" s="313">
        <f t="shared" si="15"/>
        <v>0</v>
      </c>
      <c r="AE42" s="127">
        <f t="shared" si="16"/>
        <v>0</v>
      </c>
      <c r="AF42" s="313">
        <f t="shared" si="16"/>
        <v>0</v>
      </c>
      <c r="AG42" s="128">
        <f t="shared" si="17"/>
        <v>0</v>
      </c>
      <c r="AH42" s="139"/>
    </row>
    <row r="43" spans="1:34" ht="15.75" customHeight="1">
      <c r="A43" s="615" t="s">
        <v>457</v>
      </c>
      <c r="B43" s="371" t="s">
        <v>259</v>
      </c>
      <c r="C43" s="314" t="s">
        <v>333</v>
      </c>
      <c r="D43" s="327"/>
      <c r="E43" s="328"/>
      <c r="F43" s="174"/>
      <c r="G43" s="173"/>
      <c r="H43" s="329"/>
      <c r="I43" s="210"/>
      <c r="J43" s="330"/>
      <c r="K43" s="328"/>
      <c r="L43" s="325"/>
      <c r="M43" s="317"/>
      <c r="N43" s="325"/>
      <c r="O43" s="317"/>
      <c r="P43" s="327"/>
      <c r="Q43" s="328"/>
      <c r="R43" s="423"/>
      <c r="S43" s="328"/>
      <c r="T43" s="423"/>
      <c r="U43" s="424"/>
      <c r="V43" s="327"/>
      <c r="W43" s="328"/>
      <c r="X43" s="423"/>
      <c r="Y43" s="328">
        <v>20</v>
      </c>
      <c r="Z43" s="423"/>
      <c r="AA43" s="428" t="s">
        <v>372</v>
      </c>
      <c r="AB43" s="157">
        <f t="shared" si="15"/>
        <v>0</v>
      </c>
      <c r="AC43" s="127">
        <f t="shared" si="15"/>
        <v>0</v>
      </c>
      <c r="AD43" s="313">
        <f t="shared" si="15"/>
        <v>0</v>
      </c>
      <c r="AE43" s="127">
        <f t="shared" si="16"/>
        <v>20</v>
      </c>
      <c r="AF43" s="313">
        <f t="shared" si="16"/>
        <v>0</v>
      </c>
      <c r="AG43" s="128">
        <f t="shared" si="17"/>
        <v>0</v>
      </c>
      <c r="AH43" s="139"/>
    </row>
    <row r="44" spans="1:34" ht="15.75" customHeight="1">
      <c r="A44" s="615" t="s">
        <v>325</v>
      </c>
      <c r="B44" s="371" t="s">
        <v>62</v>
      </c>
      <c r="C44" s="134" t="s">
        <v>326</v>
      </c>
      <c r="D44" s="65"/>
      <c r="E44" s="317"/>
      <c r="F44" s="10"/>
      <c r="G44" s="127"/>
      <c r="H44" s="331"/>
      <c r="I44" s="11"/>
      <c r="J44" s="129"/>
      <c r="K44" s="317"/>
      <c r="L44" s="368"/>
      <c r="M44" s="317"/>
      <c r="N44" s="411"/>
      <c r="O44" s="25"/>
      <c r="P44" s="65"/>
      <c r="Q44" s="317"/>
      <c r="R44" s="368"/>
      <c r="S44" s="317"/>
      <c r="T44" s="411"/>
      <c r="U44" s="25"/>
      <c r="V44" s="65"/>
      <c r="W44" s="317">
        <v>48</v>
      </c>
      <c r="X44" s="368"/>
      <c r="Y44" s="317"/>
      <c r="Z44" s="411"/>
      <c r="AA44" s="112"/>
      <c r="AB44" s="157">
        <f t="shared" si="15"/>
        <v>0</v>
      </c>
      <c r="AC44" s="127">
        <f t="shared" si="15"/>
        <v>48</v>
      </c>
      <c r="AD44" s="313">
        <f t="shared" si="15"/>
        <v>0</v>
      </c>
      <c r="AE44" s="127">
        <f t="shared" si="16"/>
        <v>0</v>
      </c>
      <c r="AF44" s="313">
        <f t="shared" si="16"/>
        <v>0</v>
      </c>
      <c r="AG44" s="128">
        <f t="shared" si="17"/>
        <v>0</v>
      </c>
      <c r="AH44" s="139"/>
    </row>
    <row r="45" spans="1:34" ht="15.75" customHeight="1">
      <c r="A45" s="181" t="s">
        <v>17</v>
      </c>
      <c r="B45" s="371" t="s">
        <v>62</v>
      </c>
      <c r="C45" s="134" t="s">
        <v>95</v>
      </c>
      <c r="D45" s="65"/>
      <c r="E45" s="317"/>
      <c r="F45" s="10"/>
      <c r="G45" s="127"/>
      <c r="H45" s="331"/>
      <c r="I45" s="11"/>
      <c r="J45" s="129"/>
      <c r="K45" s="317"/>
      <c r="L45" s="368"/>
      <c r="M45" s="317">
        <v>20</v>
      </c>
      <c r="N45" s="411"/>
      <c r="O45" s="25"/>
      <c r="P45" s="65"/>
      <c r="Q45" s="317"/>
      <c r="R45" s="368"/>
      <c r="S45" s="317">
        <v>20</v>
      </c>
      <c r="T45" s="411"/>
      <c r="U45" s="25"/>
      <c r="V45" s="65"/>
      <c r="W45" s="317"/>
      <c r="X45" s="368"/>
      <c r="Y45" s="317">
        <v>20</v>
      </c>
      <c r="Z45" s="411"/>
      <c r="AA45" s="112"/>
      <c r="AB45" s="157">
        <f t="shared" si="15"/>
        <v>0</v>
      </c>
      <c r="AC45" s="127">
        <f t="shared" si="15"/>
        <v>0</v>
      </c>
      <c r="AD45" s="313">
        <f t="shared" si="15"/>
        <v>0</v>
      </c>
      <c r="AE45" s="127">
        <f t="shared" si="16"/>
        <v>60</v>
      </c>
      <c r="AF45" s="313">
        <f t="shared" si="16"/>
        <v>0</v>
      </c>
      <c r="AG45" s="128">
        <f t="shared" si="17"/>
        <v>0</v>
      </c>
      <c r="AH45" s="139"/>
    </row>
    <row r="46" spans="1:34" ht="15.75" customHeight="1">
      <c r="A46" s="791" t="s">
        <v>127</v>
      </c>
      <c r="B46" s="371" t="s">
        <v>506</v>
      </c>
      <c r="C46" s="332" t="s">
        <v>461</v>
      </c>
      <c r="D46" s="65"/>
      <c r="E46" s="317"/>
      <c r="F46" s="10"/>
      <c r="G46" s="127"/>
      <c r="H46" s="331"/>
      <c r="I46" s="11"/>
      <c r="J46" s="129"/>
      <c r="K46" s="324"/>
      <c r="L46" s="368"/>
      <c r="M46" s="317"/>
      <c r="N46" s="411"/>
      <c r="O46" s="25"/>
      <c r="P46" s="65"/>
      <c r="Q46" s="324"/>
      <c r="R46" s="368"/>
      <c r="S46" s="317"/>
      <c r="T46" s="411"/>
      <c r="U46" s="25" t="s">
        <v>508</v>
      </c>
      <c r="V46" s="65"/>
      <c r="W46" s="324"/>
      <c r="X46" s="368"/>
      <c r="Y46" s="317"/>
      <c r="Z46" s="411"/>
      <c r="AA46" s="112"/>
      <c r="AB46" s="157">
        <f aca="true" t="shared" si="18" ref="AB46:AD47">SUM(D46,J46,P46,V46)</f>
        <v>0</v>
      </c>
      <c r="AC46" s="127">
        <f>SUM(E46,K46,Q46,W46)</f>
        <v>0</v>
      </c>
      <c r="AD46" s="313">
        <f>SUM(F46,L46,R46,X46)</f>
        <v>0</v>
      </c>
      <c r="AE46" s="127">
        <f>SUM(A46,G46,M46,S46,Y46)</f>
        <v>0</v>
      </c>
      <c r="AF46" s="313">
        <f>SUM(B46,H46,N46,T46,Z46)</f>
        <v>0</v>
      </c>
      <c r="AG46" s="128">
        <f>SUM(AB46,AD46)</f>
        <v>0</v>
      </c>
      <c r="AH46" s="139"/>
    </row>
    <row r="47" spans="1:34" ht="15.75" customHeight="1" thickBot="1">
      <c r="A47" s="617" t="s">
        <v>128</v>
      </c>
      <c r="B47" s="372" t="s">
        <v>26</v>
      </c>
      <c r="C47" s="333" t="s">
        <v>509</v>
      </c>
      <c r="D47" s="323"/>
      <c r="E47" s="324"/>
      <c r="F47" s="14"/>
      <c r="G47" s="158"/>
      <c r="H47" s="334"/>
      <c r="I47" s="15"/>
      <c r="J47" s="136"/>
      <c r="K47" s="158"/>
      <c r="L47" s="26"/>
      <c r="M47" s="158"/>
      <c r="N47" s="334"/>
      <c r="O47" s="15"/>
      <c r="P47" s="136"/>
      <c r="Q47" s="158"/>
      <c r="R47" s="26"/>
      <c r="S47" s="158"/>
      <c r="T47" s="334"/>
      <c r="U47" s="15"/>
      <c r="V47" s="136"/>
      <c r="W47" s="158"/>
      <c r="X47" s="26"/>
      <c r="Y47" s="158"/>
      <c r="Z47" s="334"/>
      <c r="AA47" s="113" t="s">
        <v>61</v>
      </c>
      <c r="AB47" s="157">
        <f t="shared" si="18"/>
        <v>0</v>
      </c>
      <c r="AC47" s="127">
        <f t="shared" si="18"/>
        <v>0</v>
      </c>
      <c r="AD47" s="313">
        <f t="shared" si="18"/>
        <v>0</v>
      </c>
      <c r="AE47" s="127">
        <f>SUM(A47,G47,M47,S47,Y47)</f>
        <v>0</v>
      </c>
      <c r="AF47" s="313">
        <f>SUM(B47,H47,N47,T47,Z47)</f>
        <v>0</v>
      </c>
      <c r="AG47" s="128">
        <f>SUM(AB47,AD47)</f>
        <v>0</v>
      </c>
      <c r="AH47" s="139"/>
    </row>
    <row r="48" spans="1:34" ht="15.75" customHeight="1" thickBot="1">
      <c r="A48" s="378"/>
      <c r="B48" s="379"/>
      <c r="C48" s="337" t="s">
        <v>59</v>
      </c>
      <c r="D48" s="21">
        <f>SUM(D38:D47)</f>
        <v>0</v>
      </c>
      <c r="E48" s="22" t="s">
        <v>274</v>
      </c>
      <c r="F48" s="21">
        <f>SUM(F38:F47)</f>
        <v>0</v>
      </c>
      <c r="G48" s="149">
        <v>72</v>
      </c>
      <c r="H48" s="150" t="s">
        <v>29</v>
      </c>
      <c r="I48" s="151">
        <f>SUM(D48,F48)</f>
        <v>0</v>
      </c>
      <c r="J48" s="152">
        <f>SUM(J38:J47)</f>
        <v>0</v>
      </c>
      <c r="K48" s="153">
        <f>SUM(K38:K47)</f>
        <v>48</v>
      </c>
      <c r="L48" s="153">
        <f>SUM(L38:L47)</f>
        <v>0</v>
      </c>
      <c r="M48" s="153">
        <f>SUM(M38:M47)</f>
        <v>60</v>
      </c>
      <c r="N48" s="150" t="s">
        <v>29</v>
      </c>
      <c r="O48" s="151">
        <f>SUM(J48,L48)</f>
        <v>0</v>
      </c>
      <c r="P48" s="154">
        <f>SUM(P38:P47)</f>
        <v>0</v>
      </c>
      <c r="Q48" s="153">
        <f>SUM(Q38:Q47)</f>
        <v>48</v>
      </c>
      <c r="R48" s="153">
        <f>SUM(R38:R47)</f>
        <v>0</v>
      </c>
      <c r="S48" s="153">
        <f>SUM(S38:S47)</f>
        <v>40</v>
      </c>
      <c r="T48" s="150" t="s">
        <v>29</v>
      </c>
      <c r="U48" s="151">
        <f>SUM(P48,R48)</f>
        <v>0</v>
      </c>
      <c r="V48" s="152">
        <f>SUM(V38:V47)</f>
        <v>0</v>
      </c>
      <c r="W48" s="153">
        <f>SUM(W38:W47)</f>
        <v>48</v>
      </c>
      <c r="X48" s="153">
        <f>SUM(X38:X47)</f>
        <v>0</v>
      </c>
      <c r="Y48" s="153">
        <f>SUM(Y38:Y47)</f>
        <v>40</v>
      </c>
      <c r="Z48" s="150" t="s">
        <v>29</v>
      </c>
      <c r="AA48" s="151">
        <f>SUM(V48,X48)</f>
        <v>0</v>
      </c>
      <c r="AB48" s="154">
        <f>SUM(AB38:AB47)</f>
        <v>0</v>
      </c>
      <c r="AC48" s="153">
        <f>SUM(AC38:AC47)</f>
        <v>144</v>
      </c>
      <c r="AD48" s="153">
        <f>SUM(AD38:AD47)</f>
        <v>0</v>
      </c>
      <c r="AE48" s="153">
        <f>SUM(AE38:AE47)</f>
        <v>140</v>
      </c>
      <c r="AF48" s="150" t="s">
        <v>29</v>
      </c>
      <c r="AG48" s="706">
        <f>SUM(AB48,AD48)</f>
        <v>0</v>
      </c>
      <c r="AH48" s="139"/>
    </row>
    <row r="49" spans="1:35" ht="15.75" customHeight="1" thickBot="1">
      <c r="A49" s="384"/>
      <c r="B49" s="380"/>
      <c r="C49" s="385" t="s">
        <v>74</v>
      </c>
      <c r="D49" s="30">
        <f aca="true" t="shared" si="19" ref="D49:AA49">SUM(D48,D36)</f>
        <v>0</v>
      </c>
      <c r="E49" s="22">
        <f t="shared" si="19"/>
        <v>0</v>
      </c>
      <c r="F49" s="22">
        <f t="shared" si="19"/>
        <v>0</v>
      </c>
      <c r="G49" s="31">
        <f t="shared" si="19"/>
        <v>72</v>
      </c>
      <c r="H49" s="31">
        <f t="shared" si="19"/>
        <v>0</v>
      </c>
      <c r="I49" s="31">
        <f t="shared" si="19"/>
        <v>0</v>
      </c>
      <c r="J49" s="31">
        <f t="shared" si="19"/>
        <v>10</v>
      </c>
      <c r="K49" s="31">
        <f t="shared" si="19"/>
        <v>198</v>
      </c>
      <c r="L49" s="31">
        <f t="shared" si="19"/>
        <v>10</v>
      </c>
      <c r="M49" s="31">
        <f t="shared" si="19"/>
        <v>210</v>
      </c>
      <c r="N49" s="350">
        <f t="shared" si="19"/>
        <v>30</v>
      </c>
      <c r="O49" s="31">
        <f t="shared" si="19"/>
        <v>20</v>
      </c>
      <c r="P49" s="31">
        <f t="shared" si="19"/>
        <v>12</v>
      </c>
      <c r="Q49" s="31">
        <f t="shared" si="19"/>
        <v>228</v>
      </c>
      <c r="R49" s="350">
        <f t="shared" si="19"/>
        <v>11</v>
      </c>
      <c r="S49" s="31">
        <f t="shared" si="19"/>
        <v>205</v>
      </c>
      <c r="T49" s="350">
        <f t="shared" si="19"/>
        <v>30</v>
      </c>
      <c r="U49" s="31">
        <f t="shared" si="19"/>
        <v>23</v>
      </c>
      <c r="V49" s="31">
        <f t="shared" si="19"/>
        <v>13</v>
      </c>
      <c r="W49" s="31">
        <f t="shared" si="19"/>
        <v>243</v>
      </c>
      <c r="X49" s="350">
        <f t="shared" si="19"/>
        <v>10</v>
      </c>
      <c r="Y49" s="31">
        <f t="shared" si="19"/>
        <v>190</v>
      </c>
      <c r="Z49" s="350">
        <f t="shared" si="19"/>
        <v>30</v>
      </c>
      <c r="AA49" s="31">
        <f t="shared" si="19"/>
        <v>23</v>
      </c>
      <c r="AB49" s="31">
        <f>SUM(AB36,AB10,)</f>
        <v>35</v>
      </c>
      <c r="AC49" s="31">
        <f>SUM(AC48,AC36)</f>
        <v>669</v>
      </c>
      <c r="AD49" s="31">
        <f>SUM(AD48,AD36)</f>
        <v>31</v>
      </c>
      <c r="AE49" s="31">
        <f>SUM(AE48,AE36)</f>
        <v>605</v>
      </c>
      <c r="AF49" s="31">
        <f>SUM(AF48,AF36)</f>
        <v>90</v>
      </c>
      <c r="AG49" s="386">
        <f>SUM(AG48,AG36)</f>
        <v>66</v>
      </c>
      <c r="AH49" s="704"/>
      <c r="AI49" s="32"/>
    </row>
    <row r="50" spans="1:33" ht="15.75" customHeight="1">
      <c r="A50" s="358" t="s">
        <v>60</v>
      </c>
      <c r="B50" s="367"/>
      <c r="C50" s="67" t="s">
        <v>32</v>
      </c>
      <c r="D50" s="1032"/>
      <c r="E50" s="1033"/>
      <c r="F50" s="1033"/>
      <c r="G50" s="1033"/>
      <c r="H50" s="1033"/>
      <c r="I50" s="1033"/>
      <c r="J50" s="1033"/>
      <c r="K50" s="1033"/>
      <c r="L50" s="1033"/>
      <c r="M50" s="1033"/>
      <c r="N50" s="1033"/>
      <c r="O50" s="1033"/>
      <c r="P50" s="1033"/>
      <c r="Q50" s="1033"/>
      <c r="R50" s="1033"/>
      <c r="S50" s="1033"/>
      <c r="T50" s="1033"/>
      <c r="U50" s="1033"/>
      <c r="V50" s="1033"/>
      <c r="W50" s="1033"/>
      <c r="X50" s="1033"/>
      <c r="Y50" s="1033"/>
      <c r="Z50" s="1033"/>
      <c r="AA50" s="1033"/>
      <c r="AB50" s="1033"/>
      <c r="AC50" s="1033"/>
      <c r="AD50" s="1033"/>
      <c r="AE50" s="1033"/>
      <c r="AF50" s="1033"/>
      <c r="AG50" s="1025"/>
    </row>
    <row r="51" spans="1:33" s="32" customFormat="1" ht="15.75" customHeight="1">
      <c r="A51" s="634"/>
      <c r="B51" s="360" t="s">
        <v>25</v>
      </c>
      <c r="C51" s="163" t="s">
        <v>299</v>
      </c>
      <c r="D51" s="65"/>
      <c r="E51" s="127"/>
      <c r="F51" s="10"/>
      <c r="G51" s="127"/>
      <c r="H51" s="24"/>
      <c r="I51" s="25"/>
      <c r="J51" s="65">
        <v>1</v>
      </c>
      <c r="K51" s="127">
        <v>15</v>
      </c>
      <c r="L51" s="24">
        <v>1</v>
      </c>
      <c r="M51" s="127">
        <v>15</v>
      </c>
      <c r="N51" s="24">
        <v>3</v>
      </c>
      <c r="O51" s="112"/>
      <c r="P51" s="65">
        <v>1</v>
      </c>
      <c r="Q51" s="127">
        <v>15</v>
      </c>
      <c r="R51" s="24">
        <v>1</v>
      </c>
      <c r="S51" s="127">
        <v>15</v>
      </c>
      <c r="T51" s="24">
        <v>3</v>
      </c>
      <c r="U51" s="112"/>
      <c r="V51" s="65">
        <v>1</v>
      </c>
      <c r="W51" s="127">
        <v>15</v>
      </c>
      <c r="X51" s="24">
        <v>1</v>
      </c>
      <c r="Y51" s="127">
        <v>15</v>
      </c>
      <c r="Z51" s="24">
        <v>3</v>
      </c>
      <c r="AA51" s="112"/>
      <c r="AB51" s="606">
        <f aca="true" t="shared" si="20" ref="AB51:AD52">SUM(D51,J51,P51,V51)</f>
        <v>3</v>
      </c>
      <c r="AC51" s="127">
        <f t="shared" si="20"/>
        <v>45</v>
      </c>
      <c r="AD51" s="127">
        <f t="shared" si="20"/>
        <v>3</v>
      </c>
      <c r="AE51" s="127">
        <f aca="true" t="shared" si="21" ref="AE51:AF54">SUM(A51,G51,M51,S51,Y51)</f>
        <v>45</v>
      </c>
      <c r="AF51" s="127">
        <f t="shared" si="21"/>
        <v>9</v>
      </c>
      <c r="AG51" s="393">
        <f>SUM(AB51,AD51)</f>
        <v>6</v>
      </c>
    </row>
    <row r="52" spans="1:33" s="32" customFormat="1" ht="15.75" customHeight="1">
      <c r="A52" s="634"/>
      <c r="B52" s="360" t="s">
        <v>25</v>
      </c>
      <c r="C52" s="163" t="s">
        <v>300</v>
      </c>
      <c r="D52" s="65"/>
      <c r="E52" s="127"/>
      <c r="F52" s="10"/>
      <c r="G52" s="127"/>
      <c r="H52" s="24"/>
      <c r="I52" s="25"/>
      <c r="J52" s="65">
        <v>1</v>
      </c>
      <c r="K52" s="127">
        <v>15</v>
      </c>
      <c r="L52" s="24">
        <v>1</v>
      </c>
      <c r="M52" s="127">
        <v>15</v>
      </c>
      <c r="N52" s="24">
        <v>3</v>
      </c>
      <c r="O52" s="112"/>
      <c r="P52" s="65">
        <v>1</v>
      </c>
      <c r="Q52" s="127">
        <v>15</v>
      </c>
      <c r="R52" s="24">
        <v>1</v>
      </c>
      <c r="S52" s="127">
        <v>15</v>
      </c>
      <c r="T52" s="24">
        <v>3</v>
      </c>
      <c r="U52" s="112"/>
      <c r="V52" s="65">
        <v>1</v>
      </c>
      <c r="W52" s="127">
        <v>15</v>
      </c>
      <c r="X52" s="24">
        <v>1</v>
      </c>
      <c r="Y52" s="127">
        <v>15</v>
      </c>
      <c r="Z52" s="24">
        <v>3</v>
      </c>
      <c r="AA52" s="112"/>
      <c r="AB52" s="606">
        <f t="shared" si="20"/>
        <v>3</v>
      </c>
      <c r="AC52" s="127">
        <f t="shared" si="20"/>
        <v>45</v>
      </c>
      <c r="AD52" s="127">
        <f t="shared" si="20"/>
        <v>3</v>
      </c>
      <c r="AE52" s="127">
        <f t="shared" si="21"/>
        <v>45</v>
      </c>
      <c r="AF52" s="127">
        <f t="shared" si="21"/>
        <v>9</v>
      </c>
      <c r="AG52" s="393">
        <f>SUM(AB52,AD52)</f>
        <v>6</v>
      </c>
    </row>
    <row r="53" spans="1:33" s="32" customFormat="1" ht="15.75" customHeight="1">
      <c r="A53" s="634"/>
      <c r="B53" s="360" t="s">
        <v>25</v>
      </c>
      <c r="C53" s="163" t="s">
        <v>301</v>
      </c>
      <c r="D53" s="65"/>
      <c r="E53" s="127"/>
      <c r="F53" s="10"/>
      <c r="G53" s="127"/>
      <c r="H53" s="24"/>
      <c r="I53" s="25"/>
      <c r="J53" s="65">
        <v>1</v>
      </c>
      <c r="K53" s="127">
        <v>15</v>
      </c>
      <c r="L53" s="24">
        <v>1</v>
      </c>
      <c r="M53" s="127">
        <v>15</v>
      </c>
      <c r="N53" s="24">
        <v>3</v>
      </c>
      <c r="O53" s="112"/>
      <c r="P53" s="65">
        <v>1</v>
      </c>
      <c r="Q53" s="127">
        <v>15</v>
      </c>
      <c r="R53" s="24">
        <v>1</v>
      </c>
      <c r="S53" s="127">
        <v>15</v>
      </c>
      <c r="T53" s="24">
        <v>3</v>
      </c>
      <c r="U53" s="112"/>
      <c r="V53" s="65">
        <v>1</v>
      </c>
      <c r="W53" s="127">
        <v>15</v>
      </c>
      <c r="X53" s="24">
        <v>1</v>
      </c>
      <c r="Y53" s="127">
        <v>15</v>
      </c>
      <c r="Z53" s="24">
        <v>3</v>
      </c>
      <c r="AA53" s="112"/>
      <c r="AB53" s="606">
        <f aca="true" t="shared" si="22" ref="AB53:AD54">SUM(D53,J53,P53,V53)</f>
        <v>3</v>
      </c>
      <c r="AC53" s="127">
        <f t="shared" si="22"/>
        <v>45</v>
      </c>
      <c r="AD53" s="127">
        <f t="shared" si="22"/>
        <v>3</v>
      </c>
      <c r="AE53" s="127">
        <f t="shared" si="21"/>
        <v>45</v>
      </c>
      <c r="AF53" s="127">
        <f t="shared" si="21"/>
        <v>9</v>
      </c>
      <c r="AG53" s="393">
        <f>SUM(AB53,AD53)</f>
        <v>6</v>
      </c>
    </row>
    <row r="54" spans="1:33" s="32" customFormat="1" ht="15.75" customHeight="1">
      <c r="A54" s="634"/>
      <c r="B54" s="360" t="s">
        <v>25</v>
      </c>
      <c r="C54" s="332" t="s">
        <v>165</v>
      </c>
      <c r="D54" s="129"/>
      <c r="E54" s="127"/>
      <c r="F54" s="10"/>
      <c r="G54" s="127"/>
      <c r="H54" s="68"/>
      <c r="I54" s="11"/>
      <c r="J54" s="129">
        <v>2</v>
      </c>
      <c r="K54" s="127">
        <v>30</v>
      </c>
      <c r="L54" s="68"/>
      <c r="M54" s="127"/>
      <c r="N54" s="68">
        <v>3</v>
      </c>
      <c r="O54" s="62" t="s">
        <v>24</v>
      </c>
      <c r="P54" s="129">
        <v>2</v>
      </c>
      <c r="Q54" s="127">
        <v>30</v>
      </c>
      <c r="R54" s="68"/>
      <c r="S54" s="127"/>
      <c r="T54" s="68">
        <v>3</v>
      </c>
      <c r="U54" s="62" t="s">
        <v>24</v>
      </c>
      <c r="V54" s="129">
        <v>2</v>
      </c>
      <c r="W54" s="127">
        <v>30</v>
      </c>
      <c r="X54" s="68"/>
      <c r="Y54" s="127"/>
      <c r="Z54" s="68">
        <v>3</v>
      </c>
      <c r="AA54" s="62" t="s">
        <v>24</v>
      </c>
      <c r="AB54" s="606">
        <f t="shared" si="22"/>
        <v>6</v>
      </c>
      <c r="AC54" s="127">
        <f t="shared" si="22"/>
        <v>90</v>
      </c>
      <c r="AD54" s="313">
        <f t="shared" si="22"/>
        <v>0</v>
      </c>
      <c r="AE54" s="127">
        <f t="shared" si="21"/>
        <v>0</v>
      </c>
      <c r="AF54" s="313">
        <f t="shared" si="21"/>
        <v>9</v>
      </c>
      <c r="AG54" s="128">
        <f>SUM(AB54,AD54)</f>
        <v>6</v>
      </c>
    </row>
    <row r="55" spans="1:33" s="32" customFormat="1" ht="15.75" customHeight="1">
      <c r="A55" s="784"/>
      <c r="B55" s="371"/>
      <c r="C55" s="61" t="s">
        <v>549</v>
      </c>
      <c r="D55" s="958"/>
      <c r="E55" s="1115"/>
      <c r="F55" s="1115"/>
      <c r="G55" s="1115"/>
      <c r="H55" s="1115"/>
      <c r="I55" s="1115"/>
      <c r="J55" s="1115"/>
      <c r="K55" s="1115"/>
      <c r="L55" s="1115"/>
      <c r="M55" s="1115"/>
      <c r="N55" s="1115"/>
      <c r="O55" s="1115"/>
      <c r="P55" s="1115"/>
      <c r="Q55" s="1115"/>
      <c r="R55" s="1115"/>
      <c r="S55" s="1115"/>
      <c r="T55" s="1115"/>
      <c r="U55" s="1115"/>
      <c r="V55" s="1115"/>
      <c r="W55" s="1115"/>
      <c r="X55" s="1115"/>
      <c r="Y55" s="1115"/>
      <c r="Z55" s="1115"/>
      <c r="AA55" s="1115"/>
      <c r="AB55" s="1115"/>
      <c r="AC55" s="1115"/>
      <c r="AD55" s="1115"/>
      <c r="AE55" s="1115"/>
      <c r="AF55" s="1115"/>
      <c r="AG55" s="1116"/>
    </row>
    <row r="56" spans="1:33" s="32" customFormat="1" ht="15.75" customHeight="1">
      <c r="A56" s="785" t="s">
        <v>308</v>
      </c>
      <c r="B56" s="371" t="s">
        <v>18</v>
      </c>
      <c r="C56" s="205" t="s">
        <v>168</v>
      </c>
      <c r="D56" s="654"/>
      <c r="E56" s="655"/>
      <c r="F56" s="656"/>
      <c r="G56" s="796"/>
      <c r="H56" s="657"/>
      <c r="I56" s="655"/>
      <c r="J56" s="654"/>
      <c r="K56" s="655"/>
      <c r="L56" s="657"/>
      <c r="M56" s="655"/>
      <c r="N56" s="657"/>
      <c r="O56" s="657"/>
      <c r="P56" s="654"/>
      <c r="Q56" s="655"/>
      <c r="R56" s="657"/>
      <c r="S56" s="655"/>
      <c r="T56" s="657"/>
      <c r="U56" s="657"/>
      <c r="V56" s="636"/>
      <c r="W56" s="637"/>
      <c r="X56" s="638"/>
      <c r="Y56" s="637"/>
      <c r="Z56" s="637"/>
      <c r="AA56" s="319" t="s">
        <v>541</v>
      </c>
      <c r="AB56" s="606"/>
      <c r="AC56" s="637"/>
      <c r="AD56" s="797"/>
      <c r="AE56" s="637"/>
      <c r="AF56" s="797"/>
      <c r="AG56" s="798"/>
    </row>
    <row r="57" spans="1:33" s="32" customFormat="1" ht="15.75" customHeight="1">
      <c r="A57" s="785" t="s">
        <v>309</v>
      </c>
      <c r="B57" s="371" t="s">
        <v>18</v>
      </c>
      <c r="C57" s="207" t="s">
        <v>169</v>
      </c>
      <c r="D57" s="654"/>
      <c r="E57" s="655"/>
      <c r="F57" s="656"/>
      <c r="G57" s="796"/>
      <c r="H57" s="657"/>
      <c r="I57" s="655"/>
      <c r="J57" s="654"/>
      <c r="K57" s="655"/>
      <c r="L57" s="657"/>
      <c r="M57" s="655"/>
      <c r="N57" s="657"/>
      <c r="O57" s="657"/>
      <c r="P57" s="654"/>
      <c r="Q57" s="655"/>
      <c r="R57" s="657"/>
      <c r="S57" s="655"/>
      <c r="T57" s="657"/>
      <c r="U57" s="657"/>
      <c r="V57" s="636"/>
      <c r="W57" s="637"/>
      <c r="X57" s="638"/>
      <c r="Y57" s="637"/>
      <c r="Z57" s="637"/>
      <c r="AA57" s="319" t="s">
        <v>541</v>
      </c>
      <c r="AB57" s="606"/>
      <c r="AC57" s="637"/>
      <c r="AD57" s="797"/>
      <c r="AE57" s="637"/>
      <c r="AF57" s="797"/>
      <c r="AG57" s="798"/>
    </row>
    <row r="58" spans="1:33" s="32" customFormat="1" ht="15.75" customHeight="1">
      <c r="A58" s="266" t="s">
        <v>357</v>
      </c>
      <c r="B58" s="371" t="s">
        <v>18</v>
      </c>
      <c r="C58" s="218" t="s">
        <v>201</v>
      </c>
      <c r="D58" s="654"/>
      <c r="E58" s="655"/>
      <c r="F58" s="656"/>
      <c r="G58" s="796"/>
      <c r="H58" s="657"/>
      <c r="I58" s="655"/>
      <c r="J58" s="654"/>
      <c r="K58" s="655"/>
      <c r="L58" s="657"/>
      <c r="M58" s="655"/>
      <c r="N58" s="657"/>
      <c r="O58" s="657"/>
      <c r="P58" s="654"/>
      <c r="Q58" s="655"/>
      <c r="R58" s="657"/>
      <c r="S58" s="655"/>
      <c r="T58" s="657"/>
      <c r="U58" s="657"/>
      <c r="V58" s="636"/>
      <c r="W58" s="637"/>
      <c r="X58" s="638"/>
      <c r="Y58" s="637"/>
      <c r="Z58" s="637"/>
      <c r="AA58" s="319" t="s">
        <v>541</v>
      </c>
      <c r="AB58" s="606"/>
      <c r="AC58" s="637"/>
      <c r="AD58" s="797"/>
      <c r="AE58" s="637"/>
      <c r="AF58" s="797"/>
      <c r="AG58" s="798"/>
    </row>
    <row r="59" spans="1:33" s="32" customFormat="1" ht="15.75" customHeight="1">
      <c r="A59" s="266" t="s">
        <v>358</v>
      </c>
      <c r="B59" s="371" t="s">
        <v>18</v>
      </c>
      <c r="C59" s="208" t="s">
        <v>202</v>
      </c>
      <c r="D59" s="654"/>
      <c r="E59" s="655"/>
      <c r="F59" s="656"/>
      <c r="G59" s="796"/>
      <c r="H59" s="657"/>
      <c r="I59" s="655"/>
      <c r="J59" s="654"/>
      <c r="K59" s="655"/>
      <c r="L59" s="657"/>
      <c r="M59" s="655"/>
      <c r="N59" s="657"/>
      <c r="O59" s="657"/>
      <c r="P59" s="654"/>
      <c r="Q59" s="655"/>
      <c r="R59" s="657"/>
      <c r="S59" s="655"/>
      <c r="T59" s="657"/>
      <c r="U59" s="657"/>
      <c r="V59" s="636"/>
      <c r="W59" s="637"/>
      <c r="X59" s="638"/>
      <c r="Y59" s="637"/>
      <c r="Z59" s="637"/>
      <c r="AA59" s="319" t="s">
        <v>541</v>
      </c>
      <c r="AB59" s="606"/>
      <c r="AC59" s="637"/>
      <c r="AD59" s="797"/>
      <c r="AE59" s="637"/>
      <c r="AF59" s="797"/>
      <c r="AG59" s="798"/>
    </row>
    <row r="60" spans="1:33" s="32" customFormat="1" ht="15.75" customHeight="1">
      <c r="A60" s="266" t="s">
        <v>346</v>
      </c>
      <c r="B60" s="371" t="s">
        <v>18</v>
      </c>
      <c r="C60" s="208" t="s">
        <v>462</v>
      </c>
      <c r="D60" s="654"/>
      <c r="E60" s="655"/>
      <c r="F60" s="656"/>
      <c r="G60" s="796"/>
      <c r="H60" s="657"/>
      <c r="I60" s="655"/>
      <c r="J60" s="654"/>
      <c r="K60" s="655"/>
      <c r="L60" s="657"/>
      <c r="M60" s="655"/>
      <c r="N60" s="657"/>
      <c r="O60" s="657"/>
      <c r="P60" s="654"/>
      <c r="Q60" s="655"/>
      <c r="R60" s="657"/>
      <c r="S60" s="655"/>
      <c r="T60" s="657"/>
      <c r="U60" s="657"/>
      <c r="V60" s="636"/>
      <c r="W60" s="637"/>
      <c r="X60" s="638"/>
      <c r="Y60" s="637"/>
      <c r="Z60" s="637"/>
      <c r="AA60" s="319" t="s">
        <v>541</v>
      </c>
      <c r="AB60" s="606"/>
      <c r="AC60" s="637"/>
      <c r="AD60" s="797"/>
      <c r="AE60" s="637"/>
      <c r="AF60" s="797"/>
      <c r="AG60" s="798"/>
    </row>
    <row r="61" spans="1:33" s="32" customFormat="1" ht="15.75" customHeight="1">
      <c r="A61" s="266" t="s">
        <v>347</v>
      </c>
      <c r="B61" s="371" t="s">
        <v>18</v>
      </c>
      <c r="C61" s="208" t="s">
        <v>203</v>
      </c>
      <c r="D61" s="654"/>
      <c r="E61" s="655"/>
      <c r="F61" s="656"/>
      <c r="G61" s="796"/>
      <c r="H61" s="657"/>
      <c r="I61" s="655"/>
      <c r="J61" s="654"/>
      <c r="K61" s="655"/>
      <c r="L61" s="657"/>
      <c r="M61" s="655"/>
      <c r="N61" s="657"/>
      <c r="O61" s="657"/>
      <c r="P61" s="654"/>
      <c r="Q61" s="655"/>
      <c r="R61" s="657"/>
      <c r="S61" s="655"/>
      <c r="T61" s="657"/>
      <c r="U61" s="657"/>
      <c r="V61" s="636"/>
      <c r="W61" s="637"/>
      <c r="X61" s="638"/>
      <c r="Y61" s="637"/>
      <c r="Z61" s="637"/>
      <c r="AA61" s="801" t="s">
        <v>541</v>
      </c>
      <c r="AB61" s="802"/>
      <c r="AC61" s="637"/>
      <c r="AD61" s="797"/>
      <c r="AE61" s="637"/>
      <c r="AF61" s="797"/>
      <c r="AG61" s="803"/>
    </row>
    <row r="62" spans="1:33" s="32" customFormat="1" ht="9.75" customHeight="1" thickBot="1">
      <c r="A62" s="936"/>
      <c r="B62" s="983"/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3"/>
      <c r="U62" s="983"/>
      <c r="V62" s="983"/>
      <c r="W62" s="983"/>
      <c r="X62" s="983"/>
      <c r="Y62" s="983"/>
      <c r="Z62" s="983"/>
      <c r="AA62" s="983"/>
      <c r="AB62" s="984"/>
      <c r="AC62" s="984"/>
      <c r="AD62" s="984"/>
      <c r="AE62" s="984"/>
      <c r="AF62" s="984"/>
      <c r="AG62" s="985"/>
    </row>
    <row r="63" spans="1:34" s="69" customFormat="1" ht="15.75" customHeight="1" thickTop="1">
      <c r="A63" s="647" t="s">
        <v>356</v>
      </c>
      <c r="B63" s="373" t="s">
        <v>271</v>
      </c>
      <c r="C63" s="369" t="s">
        <v>33</v>
      </c>
      <c r="D63" s="9"/>
      <c r="E63" s="10"/>
      <c r="F63" s="10"/>
      <c r="G63" s="10"/>
      <c r="H63" s="24"/>
      <c r="I63" s="112"/>
      <c r="J63" s="65"/>
      <c r="K63" s="10"/>
      <c r="L63" s="10"/>
      <c r="M63" s="10"/>
      <c r="N63" s="24"/>
      <c r="O63" s="25"/>
      <c r="P63" s="368"/>
      <c r="Q63" s="10"/>
      <c r="R63" s="10"/>
      <c r="S63" s="10"/>
      <c r="T63" s="24"/>
      <c r="U63" s="25"/>
      <c r="V63" s="368"/>
      <c r="W63" s="10"/>
      <c r="X63" s="68">
        <v>4</v>
      </c>
      <c r="Y63" s="127">
        <v>60</v>
      </c>
      <c r="Z63" s="68">
        <v>0</v>
      </c>
      <c r="AA63" s="335" t="s">
        <v>62</v>
      </c>
      <c r="AB63" s="990"/>
      <c r="AC63" s="991"/>
      <c r="AD63" s="991"/>
      <c r="AE63" s="991"/>
      <c r="AF63" s="991"/>
      <c r="AG63" s="992"/>
      <c r="AH63" s="104"/>
    </row>
    <row r="64" spans="1:33" s="32" customFormat="1" ht="9.75" customHeight="1" thickBot="1">
      <c r="A64" s="986"/>
      <c r="B64" s="987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7"/>
      <c r="U64" s="987"/>
      <c r="V64" s="987"/>
      <c r="W64" s="987"/>
      <c r="X64" s="987"/>
      <c r="Y64" s="987"/>
      <c r="Z64" s="987"/>
      <c r="AA64" s="987"/>
      <c r="AB64" s="988"/>
      <c r="AC64" s="988"/>
      <c r="AD64" s="988"/>
      <c r="AE64" s="988"/>
      <c r="AF64" s="988"/>
      <c r="AG64" s="989"/>
    </row>
    <row r="65" spans="1:33" s="32" customFormat="1" ht="15.75" customHeight="1" thickTop="1">
      <c r="A65" s="949" t="s">
        <v>34</v>
      </c>
      <c r="B65" s="993"/>
      <c r="C65" s="993"/>
      <c r="D65" s="993"/>
      <c r="E65" s="993"/>
      <c r="F65" s="993"/>
      <c r="G65" s="993"/>
      <c r="H65" s="993"/>
      <c r="I65" s="993"/>
      <c r="J65" s="993"/>
      <c r="K65" s="993"/>
      <c r="L65" s="993"/>
      <c r="M65" s="993"/>
      <c r="N65" s="993"/>
      <c r="O65" s="993"/>
      <c r="P65" s="993"/>
      <c r="Q65" s="993"/>
      <c r="R65" s="993"/>
      <c r="S65" s="993"/>
      <c r="T65" s="993"/>
      <c r="U65" s="993"/>
      <c r="V65" s="993"/>
      <c r="W65" s="993"/>
      <c r="X65" s="993"/>
      <c r="Y65" s="993"/>
      <c r="Z65" s="993"/>
      <c r="AA65" s="993"/>
      <c r="AB65" s="70"/>
      <c r="AC65" s="70"/>
      <c r="AD65" s="70"/>
      <c r="AE65" s="70"/>
      <c r="AF65" s="70"/>
      <c r="AG65" s="71"/>
    </row>
    <row r="66" spans="1:39" s="32" customFormat="1" ht="15.75" customHeight="1">
      <c r="A66" s="35"/>
      <c r="B66" s="27"/>
      <c r="C66" s="36" t="s">
        <v>35</v>
      </c>
      <c r="D66" s="37"/>
      <c r="E66" s="38"/>
      <c r="F66" s="38"/>
      <c r="G66" s="38"/>
      <c r="H66" s="12"/>
      <c r="I66" s="39">
        <f>IF(COUNTIF(I13:I47,"A")=0,"",COUNTIF(I13:I47,"A"))</f>
      </c>
      <c r="J66" s="38"/>
      <c r="K66" s="38"/>
      <c r="L66" s="38"/>
      <c r="M66" s="38"/>
      <c r="N66" s="12"/>
      <c r="O66" s="39">
        <f>IF(COUNTIF(O13:O47,"A")=0,"",COUNTIF(O13:O47,"A"))</f>
      </c>
      <c r="P66" s="40"/>
      <c r="Q66" s="38"/>
      <c r="R66" s="38"/>
      <c r="S66" s="38"/>
      <c r="T66" s="12"/>
      <c r="U66" s="39">
        <f>IF(COUNTIF(U13:U47,"A")=0,"",COUNTIF(U13:U47,"A"))</f>
      </c>
      <c r="V66" s="38"/>
      <c r="W66" s="38"/>
      <c r="X66" s="38"/>
      <c r="Y66" s="38"/>
      <c r="Z66" s="12"/>
      <c r="AA66" s="37">
        <f>IF(COUNTIF(AA13:AA47,"A")=0,"",COUNTIF(AA13:AA47,"A"))</f>
      </c>
      <c r="AB66" s="118"/>
      <c r="AC66" s="38"/>
      <c r="AD66" s="38"/>
      <c r="AE66" s="38"/>
      <c r="AF66" s="12"/>
      <c r="AG66" s="72">
        <f aca="true" t="shared" si="23" ref="AG66:AG78">IF(SUM(D66:AA66)=0,"",(SUM(D66:AA66)))</f>
      </c>
      <c r="AM66" s="73"/>
    </row>
    <row r="67" spans="1:39" s="32" customFormat="1" ht="15.75" customHeight="1">
      <c r="A67" s="35"/>
      <c r="B67" s="27"/>
      <c r="C67" s="36" t="s">
        <v>36</v>
      </c>
      <c r="D67" s="37"/>
      <c r="E67" s="38"/>
      <c r="F67" s="38"/>
      <c r="G67" s="38"/>
      <c r="H67" s="12"/>
      <c r="I67" s="39">
        <f>IF(COUNTIF(I13:I47,"B")=0,"",COUNTIF(I13:I47,"B"))</f>
      </c>
      <c r="J67" s="38"/>
      <c r="K67" s="38"/>
      <c r="L67" s="38"/>
      <c r="M67" s="38"/>
      <c r="N67" s="12"/>
      <c r="O67" s="39">
        <v>4</v>
      </c>
      <c r="P67" s="40"/>
      <c r="Q67" s="38"/>
      <c r="R67" s="38"/>
      <c r="S67" s="38"/>
      <c r="T67" s="12"/>
      <c r="U67" s="39">
        <f>IF(COUNTIF(U13:U47,"B")=0,"",COUNTIF(U13:U47,"B"))</f>
        <v>1</v>
      </c>
      <c r="V67" s="38"/>
      <c r="W67" s="38"/>
      <c r="X67" s="38"/>
      <c r="Y67" s="38"/>
      <c r="Z67" s="12"/>
      <c r="AA67" s="37">
        <f>IF(COUNTIF(AA13:AA47,"B")=0,"",COUNTIF(AA13:AA47,"B"))</f>
      </c>
      <c r="AB67" s="118"/>
      <c r="AC67" s="38"/>
      <c r="AD67" s="38"/>
      <c r="AE67" s="38"/>
      <c r="AF67" s="12"/>
      <c r="AG67" s="72">
        <f t="shared" si="23"/>
        <v>5</v>
      </c>
      <c r="AM67" s="73"/>
    </row>
    <row r="68" spans="1:39" s="32" customFormat="1" ht="15.75" customHeight="1">
      <c r="A68" s="35"/>
      <c r="B68" s="27"/>
      <c r="C68" s="36" t="s">
        <v>37</v>
      </c>
      <c r="D68" s="37"/>
      <c r="E68" s="38"/>
      <c r="F68" s="38"/>
      <c r="G68" s="38"/>
      <c r="H68" s="12"/>
      <c r="I68" s="39">
        <f>IF(COUNTIF(I13:I47,"F")=0,"",COUNTIF(I13:I47,"F"))</f>
      </c>
      <c r="J68" s="38"/>
      <c r="K68" s="38"/>
      <c r="L68" s="38"/>
      <c r="M68" s="38"/>
      <c r="N68" s="12"/>
      <c r="O68" s="39">
        <f>IF(COUNTIF(O13:O47,"F")=0,"",COUNTIF(O13:O47,"F"))</f>
      </c>
      <c r="P68" s="40"/>
      <c r="Q68" s="38"/>
      <c r="R68" s="38"/>
      <c r="S68" s="38"/>
      <c r="T68" s="12"/>
      <c r="U68" s="39">
        <f>IF(COUNTIF(U13:U47,"F")=0,"",COUNTIF(U13:U47,"F"))</f>
      </c>
      <c r="V68" s="38"/>
      <c r="W68" s="38"/>
      <c r="X68" s="38"/>
      <c r="Y68" s="38"/>
      <c r="Z68" s="12"/>
      <c r="AA68" s="37">
        <f>IF(COUNTIF(AA13:AA47,"F")=0,"",COUNTIF(AA13:AA47,"F"))</f>
      </c>
      <c r="AB68" s="118"/>
      <c r="AC68" s="38"/>
      <c r="AD68" s="38"/>
      <c r="AE68" s="38"/>
      <c r="AF68" s="12"/>
      <c r="AG68" s="72">
        <f t="shared" si="23"/>
      </c>
      <c r="AM68" s="73"/>
    </row>
    <row r="69" spans="1:39" s="32" customFormat="1" ht="15.75" customHeight="1">
      <c r="A69" s="35"/>
      <c r="B69" s="27"/>
      <c r="C69" s="36" t="s">
        <v>38</v>
      </c>
      <c r="D69" s="37"/>
      <c r="E69" s="38"/>
      <c r="F69" s="38"/>
      <c r="G69" s="38"/>
      <c r="H69" s="12"/>
      <c r="I69" s="39">
        <f>IF(COUNTIF(I13:I47,"F(Z)")=0,"",COUNTIF(I13:I47,"F(Z)"))</f>
      </c>
      <c r="J69" s="38"/>
      <c r="K69" s="38"/>
      <c r="L69" s="38"/>
      <c r="M69" s="38"/>
      <c r="N69" s="12"/>
      <c r="O69" s="39">
        <f>IF(COUNTIF(O13:O47,"F(Z)")=0,"",COUNTIF(O13:O47,"F(Z)"))</f>
      </c>
      <c r="P69" s="40"/>
      <c r="Q69" s="38"/>
      <c r="R69" s="38"/>
      <c r="S69" s="38"/>
      <c r="T69" s="12"/>
      <c r="U69" s="39">
        <f>IF(COUNTIF(U13:U47,"F(Z)")=0,"",COUNTIF(U13:U47,"F(Z)"))</f>
      </c>
      <c r="V69" s="38"/>
      <c r="W69" s="38"/>
      <c r="X69" s="38"/>
      <c r="Y69" s="38"/>
      <c r="Z69" s="12"/>
      <c r="AA69" s="37">
        <f>IF(COUNTIF(AA13:AA47,"F(Z)")=0,"",COUNTIF(AA13:AA47,"F(Z)"))</f>
      </c>
      <c r="AB69" s="118"/>
      <c r="AC69" s="38"/>
      <c r="AD69" s="38"/>
      <c r="AE69" s="38"/>
      <c r="AF69" s="12"/>
      <c r="AG69" s="72">
        <f t="shared" si="23"/>
      </c>
      <c r="AM69" s="73"/>
    </row>
    <row r="70" spans="1:39" s="32" customFormat="1" ht="15.75" customHeight="1">
      <c r="A70" s="35"/>
      <c r="B70" s="27"/>
      <c r="C70" s="36" t="s">
        <v>39</v>
      </c>
      <c r="D70" s="37"/>
      <c r="E70" s="38"/>
      <c r="F70" s="38"/>
      <c r="G70" s="38"/>
      <c r="H70" s="12"/>
      <c r="I70" s="39">
        <f>IF(COUNTIF(I13:I47,"G")=0,"",COUNTIF(I13:I47,"G"))</f>
      </c>
      <c r="J70" s="38"/>
      <c r="K70" s="38"/>
      <c r="L70" s="38"/>
      <c r="M70" s="38"/>
      <c r="N70" s="12"/>
      <c r="O70" s="39">
        <f>IF(COUNTIF(O13:O47,"G")=0,"",COUNTIF(O13:O47,"G"))</f>
        <v>1</v>
      </c>
      <c r="P70" s="40"/>
      <c r="Q70" s="38"/>
      <c r="R70" s="38"/>
      <c r="S70" s="38"/>
      <c r="T70" s="12"/>
      <c r="U70" s="39">
        <f>IF(COUNTIF(U13:U47,"G")=0,"",COUNTIF(U13:U47,"G"))</f>
        <v>3</v>
      </c>
      <c r="V70" s="38"/>
      <c r="W70" s="38"/>
      <c r="X70" s="38"/>
      <c r="Y70" s="38"/>
      <c r="Z70" s="12"/>
      <c r="AA70" s="37">
        <f>IF(COUNTIF(AA13:AA47,"G")=0,"",COUNTIF(AA13:AA47,"G"))</f>
        <v>2</v>
      </c>
      <c r="AB70" s="118"/>
      <c r="AC70" s="38"/>
      <c r="AD70" s="38"/>
      <c r="AE70" s="38"/>
      <c r="AF70" s="12"/>
      <c r="AG70" s="72">
        <f t="shared" si="23"/>
        <v>6</v>
      </c>
      <c r="AM70" s="73"/>
    </row>
    <row r="71" spans="1:39" s="32" customFormat="1" ht="15.75" customHeight="1">
      <c r="A71" s="35"/>
      <c r="B71" s="27"/>
      <c r="C71" s="36" t="s">
        <v>40</v>
      </c>
      <c r="D71" s="37"/>
      <c r="E71" s="38"/>
      <c r="F71" s="38"/>
      <c r="G71" s="38"/>
      <c r="H71" s="12"/>
      <c r="I71" s="39">
        <f>IF(COUNTIF(I13:I47,"G(Z)")=0,"",COUNTIF(I13:I47,"G(Z)"))</f>
      </c>
      <c r="J71" s="38"/>
      <c r="K71" s="38"/>
      <c r="L71" s="38"/>
      <c r="M71" s="38"/>
      <c r="N71" s="12"/>
      <c r="O71" s="39">
        <f>IF(COUNTIF(O13:O47,"G(Z)")=0,"",COUNTIF(O13:O47,"G(Z)"))</f>
      </c>
      <c r="P71" s="40"/>
      <c r="Q71" s="38"/>
      <c r="R71" s="38"/>
      <c r="S71" s="38"/>
      <c r="T71" s="12"/>
      <c r="U71" s="39">
        <f>IF(COUNTIF(U13:U47,"G(Z)")=0,"",COUNTIF(U13:U47,"G(Z)"))</f>
      </c>
      <c r="V71" s="38"/>
      <c r="W71" s="38"/>
      <c r="X71" s="38"/>
      <c r="Y71" s="38"/>
      <c r="Z71" s="12"/>
      <c r="AA71" s="37">
        <f>IF(COUNTIF(AA13:AA47,"G(Z)")=0,"",COUNTIF(AA13:AA47,"G(Z)"))</f>
        <v>1</v>
      </c>
      <c r="AB71" s="118"/>
      <c r="AC71" s="38"/>
      <c r="AD71" s="38"/>
      <c r="AE71" s="38"/>
      <c r="AF71" s="12"/>
      <c r="AG71" s="72">
        <f t="shared" si="23"/>
        <v>1</v>
      </c>
      <c r="AM71" s="73"/>
    </row>
    <row r="72" spans="1:39" s="32" customFormat="1" ht="15.75" customHeight="1">
      <c r="A72" s="35"/>
      <c r="B72" s="27"/>
      <c r="C72" s="36" t="s">
        <v>41</v>
      </c>
      <c r="D72" s="37"/>
      <c r="E72" s="38"/>
      <c r="F72" s="38"/>
      <c r="G72" s="38"/>
      <c r="H72" s="12"/>
      <c r="I72" s="39">
        <f>IF(COUNTIF(I13:I47,"V")=0,"",COUNTIF(I13:I47,"V"))</f>
      </c>
      <c r="J72" s="38"/>
      <c r="K72" s="38"/>
      <c r="L72" s="38"/>
      <c r="M72" s="38"/>
      <c r="N72" s="12"/>
      <c r="O72" s="39">
        <f>IF(COUNTIF(O13:O47,"V")=0,"",COUNTIF(O13:O47,"V"))</f>
      </c>
      <c r="P72" s="40"/>
      <c r="Q72" s="38"/>
      <c r="R72" s="38"/>
      <c r="S72" s="38"/>
      <c r="T72" s="12"/>
      <c r="U72" s="39">
        <v>1</v>
      </c>
      <c r="V72" s="38"/>
      <c r="W72" s="38"/>
      <c r="X72" s="38"/>
      <c r="Y72" s="38"/>
      <c r="Z72" s="12"/>
      <c r="AA72" s="37">
        <f>IF(COUNTIF(AA13:AA47,"V")=0,"",COUNTIF(AA13:AA47,"V"))</f>
      </c>
      <c r="AB72" s="118"/>
      <c r="AC72" s="38"/>
      <c r="AD72" s="38"/>
      <c r="AE72" s="38"/>
      <c r="AF72" s="12"/>
      <c r="AG72" s="72">
        <f t="shared" si="23"/>
        <v>1</v>
      </c>
      <c r="AM72" s="73"/>
    </row>
    <row r="73" spans="1:39" s="32" customFormat="1" ht="15.75" customHeight="1">
      <c r="A73" s="35"/>
      <c r="B73" s="27"/>
      <c r="C73" s="36" t="s">
        <v>42</v>
      </c>
      <c r="D73" s="37"/>
      <c r="E73" s="38"/>
      <c r="F73" s="38"/>
      <c r="G73" s="38"/>
      <c r="H73" s="12"/>
      <c r="I73" s="39">
        <f>IF(COUNTIF(I13:I47,"V(Z)")=0,"",COUNTIF(I13:I47,"V(Z)"))</f>
      </c>
      <c r="J73" s="38"/>
      <c r="K73" s="38"/>
      <c r="L73" s="38"/>
      <c r="M73" s="38"/>
      <c r="N73" s="12"/>
      <c r="O73" s="39">
        <f>IF(COUNTIF(O13:O47,"V(Z)")=0,"",COUNTIF(O13:O47,"V(Z)"))</f>
      </c>
      <c r="P73" s="40"/>
      <c r="Q73" s="38"/>
      <c r="R73" s="38"/>
      <c r="S73" s="38"/>
      <c r="T73" s="12"/>
      <c r="U73" s="39">
        <f>IF(COUNTIF(U13:U47,"V(Z)")=0,"",COUNTIF(U13:U47,"V(Z)"))</f>
      </c>
      <c r="V73" s="38"/>
      <c r="W73" s="38"/>
      <c r="X73" s="38"/>
      <c r="Y73" s="38"/>
      <c r="Z73" s="12"/>
      <c r="AA73" s="37">
        <v>1</v>
      </c>
      <c r="AB73" s="118"/>
      <c r="AC73" s="38"/>
      <c r="AD73" s="38"/>
      <c r="AE73" s="38"/>
      <c r="AF73" s="12"/>
      <c r="AG73" s="72">
        <f t="shared" si="23"/>
        <v>1</v>
      </c>
      <c r="AM73" s="73"/>
    </row>
    <row r="74" spans="1:39" s="32" customFormat="1" ht="15.75" customHeight="1">
      <c r="A74" s="35"/>
      <c r="B74" s="27"/>
      <c r="C74" s="36" t="s">
        <v>43</v>
      </c>
      <c r="D74" s="37"/>
      <c r="E74" s="38"/>
      <c r="F74" s="38"/>
      <c r="G74" s="38"/>
      <c r="H74" s="12"/>
      <c r="I74" s="39">
        <f>IF(COUNTIF(I13:I47,"AV")=0,"",COUNTIF(I13:I47,"AV"))</f>
      </c>
      <c r="J74" s="38"/>
      <c r="K74" s="38"/>
      <c r="L74" s="38"/>
      <c r="M74" s="38"/>
      <c r="N74" s="12"/>
      <c r="O74" s="39">
        <f>IF(COUNTIF(O13:O47,"AV")=0,"",COUNTIF(O13:O47,"AV"))</f>
      </c>
      <c r="P74" s="40"/>
      <c r="Q74" s="38"/>
      <c r="R74" s="38"/>
      <c r="S74" s="38"/>
      <c r="T74" s="12"/>
      <c r="U74" s="39">
        <f>IF(COUNTIF(U13:U47,"AV")=0,"",COUNTIF(U13:U47,"AV"))</f>
      </c>
      <c r="V74" s="38"/>
      <c r="W74" s="38"/>
      <c r="X74" s="38"/>
      <c r="Y74" s="38"/>
      <c r="Z74" s="12"/>
      <c r="AA74" s="37">
        <f>IF(COUNTIF(AA13:AA47,"AV")=0,"",COUNTIF(AA13:AA47,"AV"))</f>
      </c>
      <c r="AB74" s="118"/>
      <c r="AC74" s="38"/>
      <c r="AD74" s="38"/>
      <c r="AE74" s="38"/>
      <c r="AF74" s="12"/>
      <c r="AG74" s="72">
        <f t="shared" si="23"/>
      </c>
      <c r="AM74" s="73"/>
    </row>
    <row r="75" spans="1:39" s="32" customFormat="1" ht="15.75" customHeight="1">
      <c r="A75" s="35"/>
      <c r="B75" s="27"/>
      <c r="C75" s="36" t="s">
        <v>44</v>
      </c>
      <c r="D75" s="37"/>
      <c r="E75" s="38"/>
      <c r="F75" s="38"/>
      <c r="G75" s="38"/>
      <c r="H75" s="12"/>
      <c r="I75" s="39">
        <f>IF(COUNTIF(I2:I47,"KO")=0,"",COUNTIF(I2:I47,"KO"))</f>
      </c>
      <c r="J75" s="38"/>
      <c r="K75" s="38"/>
      <c r="L75" s="38"/>
      <c r="M75" s="38"/>
      <c r="N75" s="12"/>
      <c r="O75" s="39">
        <f>IF(COUNTIF(O2:O47,"KO")=0,"",COUNTIF(O2:O47,"KO"))</f>
      </c>
      <c r="P75" s="40"/>
      <c r="Q75" s="38"/>
      <c r="R75" s="38"/>
      <c r="S75" s="38"/>
      <c r="T75" s="12"/>
      <c r="U75" s="39">
        <f>IF(COUNTIF(U2:U47,"KO")=0,"",COUNTIF(U2:U47,"KO"))</f>
      </c>
      <c r="V75" s="38"/>
      <c r="W75" s="38"/>
      <c r="X75" s="38"/>
      <c r="Y75" s="38"/>
      <c r="Z75" s="12"/>
      <c r="AA75" s="37">
        <f>IF(COUNTIF(AA2:AA47,"KO")=0,"",COUNTIF(AA2:AA47,"KO"))</f>
      </c>
      <c r="AB75" s="118"/>
      <c r="AC75" s="38"/>
      <c r="AD75" s="38"/>
      <c r="AE75" s="38"/>
      <c r="AF75" s="12"/>
      <c r="AG75" s="72">
        <f t="shared" si="23"/>
      </c>
      <c r="AM75" s="73"/>
    </row>
    <row r="76" spans="1:39" s="32" customFormat="1" ht="15.75" customHeight="1">
      <c r="A76" s="35"/>
      <c r="B76" s="27"/>
      <c r="C76" s="44" t="s">
        <v>45</v>
      </c>
      <c r="D76" s="37"/>
      <c r="E76" s="38"/>
      <c r="F76" s="38"/>
      <c r="G76" s="38"/>
      <c r="H76" s="12"/>
      <c r="I76" s="39">
        <f>IF(COUNTIF(I13:I47,"S")=0,"",COUNTIF(I13:I47,"S"))</f>
      </c>
      <c r="J76" s="38"/>
      <c r="K76" s="38"/>
      <c r="L76" s="38"/>
      <c r="M76" s="38"/>
      <c r="N76" s="12"/>
      <c r="O76" s="39">
        <f>IF(COUNTIF(O13:O47,"S")=0,"",COUNTIF(O13:O47,"S"))</f>
      </c>
      <c r="P76" s="40"/>
      <c r="Q76" s="38"/>
      <c r="R76" s="38"/>
      <c r="S76" s="38"/>
      <c r="T76" s="12"/>
      <c r="U76" s="39">
        <v>1</v>
      </c>
      <c r="V76" s="38"/>
      <c r="W76" s="38"/>
      <c r="X76" s="38"/>
      <c r="Y76" s="38"/>
      <c r="Z76" s="12"/>
      <c r="AA76" s="37">
        <f>IF(COUNTIF(AA13:AA47,"S")=0,"",COUNTIF(AA13:AA47,"S"))</f>
      </c>
      <c r="AB76" s="118"/>
      <c r="AC76" s="38"/>
      <c r="AD76" s="38"/>
      <c r="AE76" s="38"/>
      <c r="AF76" s="12"/>
      <c r="AG76" s="72">
        <f t="shared" si="23"/>
        <v>1</v>
      </c>
      <c r="AM76" s="73"/>
    </row>
    <row r="77" spans="1:39" s="32" customFormat="1" ht="15.75" customHeight="1">
      <c r="A77" s="35"/>
      <c r="B77" s="27"/>
      <c r="C77" s="44" t="s">
        <v>46</v>
      </c>
      <c r="D77" s="45"/>
      <c r="E77" s="46"/>
      <c r="F77" s="46"/>
      <c r="G77" s="46"/>
      <c r="H77" s="47"/>
      <c r="I77" s="39">
        <f>IF(COUNTIF(I13:I47,"Z")=0,"",COUNTIF(I13:I47,"Z"))</f>
      </c>
      <c r="J77" s="46"/>
      <c r="K77" s="46"/>
      <c r="L77" s="46"/>
      <c r="M77" s="46"/>
      <c r="N77" s="47"/>
      <c r="O77" s="39">
        <f>IF(COUNTIF(O13:O47,"Z")=0,"",COUNTIF(O13:O47,"Z"))</f>
      </c>
      <c r="P77" s="48"/>
      <c r="Q77" s="46"/>
      <c r="R77" s="46"/>
      <c r="S77" s="46"/>
      <c r="T77" s="47"/>
      <c r="U77" s="39">
        <f>IF(COUNTIF(U13:U47,"Z")=0,"",COUNTIF(U13:U47,"Z"))</f>
      </c>
      <c r="V77" s="46"/>
      <c r="W77" s="46"/>
      <c r="X77" s="46"/>
      <c r="Y77" s="46"/>
      <c r="Z77" s="47"/>
      <c r="AA77" s="37">
        <v>11</v>
      </c>
      <c r="AB77" s="118"/>
      <c r="AC77" s="38"/>
      <c r="AD77" s="38"/>
      <c r="AE77" s="38"/>
      <c r="AF77" s="12"/>
      <c r="AG77" s="72">
        <f t="shared" si="23"/>
        <v>11</v>
      </c>
      <c r="AM77" s="73"/>
    </row>
    <row r="78" spans="1:39" s="32" customFormat="1" ht="15.75" customHeight="1">
      <c r="A78" s="74"/>
      <c r="B78" s="28"/>
      <c r="C78" s="49" t="s">
        <v>47</v>
      </c>
      <c r="D78" s="75"/>
      <c r="E78" s="76"/>
      <c r="F78" s="76"/>
      <c r="G78" s="76"/>
      <c r="H78" s="77"/>
      <c r="I78" s="39">
        <f>IF(COUNTIF(I13:I47,"KR")=0,"",COUNTIF(I13:I47,"KR"))</f>
      </c>
      <c r="J78" s="76"/>
      <c r="K78" s="76"/>
      <c r="L78" s="76"/>
      <c r="M78" s="76"/>
      <c r="N78" s="77"/>
      <c r="O78" s="39">
        <v>2</v>
      </c>
      <c r="P78" s="78"/>
      <c r="Q78" s="76"/>
      <c r="R78" s="76"/>
      <c r="S78" s="76"/>
      <c r="T78" s="77"/>
      <c r="U78" s="39">
        <v>1</v>
      </c>
      <c r="V78" s="76"/>
      <c r="W78" s="76"/>
      <c r="X78" s="76"/>
      <c r="Y78" s="76"/>
      <c r="Z78" s="77"/>
      <c r="AA78" s="37">
        <v>2</v>
      </c>
      <c r="AB78" s="119"/>
      <c r="AC78" s="79"/>
      <c r="AD78" s="79"/>
      <c r="AE78" s="79"/>
      <c r="AF78" s="80"/>
      <c r="AG78" s="72">
        <f t="shared" si="23"/>
        <v>5</v>
      </c>
      <c r="AM78" s="73"/>
    </row>
    <row r="79" spans="1:39" s="32" customFormat="1" ht="21" customHeight="1">
      <c r="A79" s="81"/>
      <c r="B79" s="82"/>
      <c r="C79" s="111" t="s">
        <v>67</v>
      </c>
      <c r="D79" s="83"/>
      <c r="E79" s="83"/>
      <c r="F79" s="83"/>
      <c r="G79" s="83"/>
      <c r="H79" s="84"/>
      <c r="I79" s="146"/>
      <c r="J79" s="83"/>
      <c r="K79" s="83"/>
      <c r="L79" s="83"/>
      <c r="M79" s="83"/>
      <c r="N79" s="84"/>
      <c r="O79" s="85"/>
      <c r="P79" s="86"/>
      <c r="Q79" s="83"/>
      <c r="R79" s="83"/>
      <c r="S79" s="83"/>
      <c r="T79" s="84"/>
      <c r="U79" s="85"/>
      <c r="V79" s="83"/>
      <c r="W79" s="83"/>
      <c r="X79" s="83"/>
      <c r="Y79" s="83"/>
      <c r="Z79" s="84"/>
      <c r="AA79" s="116"/>
      <c r="AB79" s="120"/>
      <c r="AC79" s="87"/>
      <c r="AD79" s="87"/>
      <c r="AE79" s="87"/>
      <c r="AF79" s="88"/>
      <c r="AG79" s="147"/>
      <c r="AM79" s="73"/>
    </row>
    <row r="80" spans="1:33" s="32" customFormat="1" ht="15.75" customHeight="1" thickBot="1">
      <c r="A80" s="89"/>
      <c r="B80" s="90"/>
      <c r="C80" s="105" t="s">
        <v>64</v>
      </c>
      <c r="D80" s="91"/>
      <c r="E80" s="92"/>
      <c r="F80" s="92"/>
      <c r="G80" s="92"/>
      <c r="H80" s="93"/>
      <c r="I80" s="106">
        <f>IF(SUM(I66:I79)=0,"",(SUM(I66:I79)))</f>
      </c>
      <c r="J80" s="107"/>
      <c r="K80" s="107"/>
      <c r="L80" s="107"/>
      <c r="M80" s="107"/>
      <c r="N80" s="108"/>
      <c r="O80" s="106">
        <f>IF(SUM(O66:O79)=0,"",(SUM(O66:O79)))</f>
        <v>7</v>
      </c>
      <c r="P80" s="109"/>
      <c r="Q80" s="107"/>
      <c r="R80" s="107"/>
      <c r="S80" s="107"/>
      <c r="T80" s="108"/>
      <c r="U80" s="106">
        <f>IF(SUM(U66:U79)=0,"",(SUM(U66:U79)))</f>
        <v>7</v>
      </c>
      <c r="V80" s="107"/>
      <c r="W80" s="107"/>
      <c r="X80" s="107"/>
      <c r="Y80" s="107"/>
      <c r="Z80" s="108"/>
      <c r="AA80" s="117">
        <f>IF(SUM(AA66:AA79)=0,"",(SUM(AA66:AA79)))</f>
        <v>17</v>
      </c>
      <c r="AB80" s="121"/>
      <c r="AC80" s="107"/>
      <c r="AD80" s="107"/>
      <c r="AE80" s="107"/>
      <c r="AF80" s="108"/>
      <c r="AG80" s="110">
        <f>IF(SUM(AG66:AG79)=0,"",(SUM(AG66:AG79)))</f>
        <v>31</v>
      </c>
    </row>
    <row r="81" spans="1:33" s="32" customFormat="1" ht="15.75" customHeight="1" thickTop="1">
      <c r="A81" s="996" t="s">
        <v>49</v>
      </c>
      <c r="B81" s="997"/>
      <c r="C81" s="997"/>
      <c r="D81" s="997"/>
      <c r="E81" s="997"/>
      <c r="F81" s="997"/>
      <c r="G81" s="997"/>
      <c r="H81" s="997"/>
      <c r="I81" s="997"/>
      <c r="J81" s="997"/>
      <c r="K81" s="997"/>
      <c r="L81" s="997"/>
      <c r="M81" s="997"/>
      <c r="N81" s="997"/>
      <c r="O81" s="997"/>
      <c r="P81" s="997"/>
      <c r="Q81" s="997"/>
      <c r="R81" s="997"/>
      <c r="S81" s="997"/>
      <c r="T81" s="997"/>
      <c r="U81" s="997"/>
      <c r="V81" s="997"/>
      <c r="W81" s="997"/>
      <c r="X81" s="997"/>
      <c r="Y81" s="997"/>
      <c r="Z81" s="997"/>
      <c r="AA81" s="997"/>
      <c r="AB81" s="972"/>
      <c r="AC81" s="973"/>
      <c r="AD81" s="973"/>
      <c r="AE81" s="973"/>
      <c r="AF81" s="973"/>
      <c r="AG81" s="974"/>
    </row>
    <row r="82" spans="1:33" s="32" customFormat="1" ht="15.75" customHeight="1">
      <c r="A82" s="1117" t="s">
        <v>461</v>
      </c>
      <c r="B82" s="1118"/>
      <c r="C82" s="1118"/>
      <c r="D82" s="1118"/>
      <c r="E82" s="1118"/>
      <c r="F82" s="1118"/>
      <c r="G82" s="1118"/>
      <c r="H82" s="1118"/>
      <c r="I82" s="1118"/>
      <c r="J82" s="1118"/>
      <c r="K82" s="1118"/>
      <c r="L82" s="1118"/>
      <c r="M82" s="1118"/>
      <c r="N82" s="1118"/>
      <c r="O82" s="1118"/>
      <c r="P82" s="1118"/>
      <c r="Q82" s="1118"/>
      <c r="R82" s="1118"/>
      <c r="S82" s="1118"/>
      <c r="T82" s="1118"/>
      <c r="U82" s="1118"/>
      <c r="V82" s="1118"/>
      <c r="W82" s="1118"/>
      <c r="X82" s="1118"/>
      <c r="Y82" s="1118"/>
      <c r="Z82" s="1118"/>
      <c r="AA82" s="1119"/>
      <c r="AB82" s="975"/>
      <c r="AC82" s="976"/>
      <c r="AD82" s="976"/>
      <c r="AE82" s="976"/>
      <c r="AF82" s="976"/>
      <c r="AG82" s="977"/>
    </row>
    <row r="83" spans="1:33" s="32" customFormat="1" ht="15.75" customHeight="1">
      <c r="A83" s="967" t="s">
        <v>339</v>
      </c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9"/>
      <c r="AB83" s="975"/>
      <c r="AC83" s="976"/>
      <c r="AD83" s="976"/>
      <c r="AE83" s="976"/>
      <c r="AF83" s="976"/>
      <c r="AG83" s="977"/>
    </row>
    <row r="84" spans="1:33" s="32" customFormat="1" ht="15.75" customHeight="1">
      <c r="A84" s="970"/>
      <c r="B84" s="971"/>
      <c r="C84" s="971"/>
      <c r="D84" s="971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5"/>
      <c r="AC84" s="976"/>
      <c r="AD84" s="976"/>
      <c r="AE84" s="976"/>
      <c r="AF84" s="976"/>
      <c r="AG84" s="977"/>
    </row>
    <row r="85" spans="1:33" s="32" customFormat="1" ht="15.75" customHeight="1" thickBot="1">
      <c r="A85" s="981"/>
      <c r="B85" s="982"/>
      <c r="C85" s="982"/>
      <c r="D85" s="982"/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982"/>
      <c r="AA85" s="982"/>
      <c r="AB85" s="978"/>
      <c r="AC85" s="979"/>
      <c r="AD85" s="979"/>
      <c r="AE85" s="979"/>
      <c r="AF85" s="979"/>
      <c r="AG85" s="980"/>
    </row>
    <row r="86" spans="1:3" s="32" customFormat="1" ht="15.75" customHeight="1" thickTop="1">
      <c r="A86" s="50"/>
      <c r="B86" s="53"/>
      <c r="C86" s="53"/>
    </row>
    <row r="87" spans="1:3" s="32" customFormat="1" ht="15.75" customHeight="1">
      <c r="A87" s="50"/>
      <c r="B87" s="53"/>
      <c r="C87" s="53"/>
    </row>
    <row r="88" spans="1:3" s="32" customFormat="1" ht="15.75" customHeight="1">
      <c r="A88" s="50"/>
      <c r="B88" s="53"/>
      <c r="C88" s="53"/>
    </row>
    <row r="89" spans="1:3" s="32" customFormat="1" ht="15.75" customHeight="1">
      <c r="A89" s="50"/>
      <c r="B89" s="53"/>
      <c r="C89" s="53"/>
    </row>
    <row r="90" spans="1:3" s="32" customFormat="1" ht="15.75" customHeight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4"/>
      <c r="C149" s="54"/>
    </row>
    <row r="150" spans="1:3" s="32" customFormat="1" ht="15.75" customHeight="1">
      <c r="A150" s="50"/>
      <c r="B150" s="54"/>
      <c r="C150" s="54"/>
    </row>
    <row r="151" spans="1:3" s="32" customFormat="1" ht="15.75" customHeight="1">
      <c r="A151" s="50"/>
      <c r="B151" s="54"/>
      <c r="C151" s="54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ht="15.75" customHeight="1">
      <c r="A158" s="55"/>
      <c r="B158" s="20"/>
      <c r="C158" s="20"/>
    </row>
    <row r="159" spans="1:3" ht="15.75" customHeight="1">
      <c r="A159" s="55"/>
      <c r="B159" s="20"/>
      <c r="C159" s="20"/>
    </row>
    <row r="160" spans="1:3" ht="15.75" customHeight="1">
      <c r="A160" s="55"/>
      <c r="B160" s="20"/>
      <c r="C160" s="20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>
      <c r="A192" s="55"/>
      <c r="B192" s="20"/>
      <c r="C192" s="20"/>
    </row>
    <row r="193" spans="1:3" ht="15.75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</sheetData>
  <sheetProtection selectLockedCells="1"/>
  <mergeCells count="50">
    <mergeCell ref="A84:AA84"/>
    <mergeCell ref="A85:AA85"/>
    <mergeCell ref="A1:AG1"/>
    <mergeCell ref="A2:AG2"/>
    <mergeCell ref="A81:AA81"/>
    <mergeCell ref="AG8:AG9"/>
    <mergeCell ref="AB6:AG6"/>
    <mergeCell ref="AB7:AG7"/>
    <mergeCell ref="D11:AG12"/>
    <mergeCell ref="A5:AG5"/>
    <mergeCell ref="AB81:AG85"/>
    <mergeCell ref="P7:U7"/>
    <mergeCell ref="P8:Q8"/>
    <mergeCell ref="R8:S8"/>
    <mergeCell ref="T8:T9"/>
    <mergeCell ref="U8:U9"/>
    <mergeCell ref="X8:Y8"/>
    <mergeCell ref="A82:AA82"/>
    <mergeCell ref="A83:AA83"/>
    <mergeCell ref="I8:I9"/>
    <mergeCell ref="A3:AG3"/>
    <mergeCell ref="A4:AG4"/>
    <mergeCell ref="AA8:AA9"/>
    <mergeCell ref="D6:AA6"/>
    <mergeCell ref="J8:K8"/>
    <mergeCell ref="AF8:AF9"/>
    <mergeCell ref="AB8:AC8"/>
    <mergeCell ref="AD8:AE8"/>
    <mergeCell ref="H8:H9"/>
    <mergeCell ref="L8:M8"/>
    <mergeCell ref="J7:O7"/>
    <mergeCell ref="D50:AG50"/>
    <mergeCell ref="D20:AG20"/>
    <mergeCell ref="D37:AG37"/>
    <mergeCell ref="V7:AA7"/>
    <mergeCell ref="Z8:Z9"/>
    <mergeCell ref="V8:W8"/>
    <mergeCell ref="O8:O9"/>
    <mergeCell ref="D7:I7"/>
    <mergeCell ref="D8:E8"/>
    <mergeCell ref="D55:AG55"/>
    <mergeCell ref="A65:AA65"/>
    <mergeCell ref="A62:AG62"/>
    <mergeCell ref="A64:AG64"/>
    <mergeCell ref="AB63:AG63"/>
    <mergeCell ref="A6:A9"/>
    <mergeCell ref="C6:C9"/>
    <mergeCell ref="N8:N9"/>
    <mergeCell ref="B6:B9"/>
    <mergeCell ref="F8:G8"/>
  </mergeCells>
  <printOptions/>
  <pageMargins left="1.44" right="0.75" top="1" bottom="1" header="0.5" footer="0.5"/>
  <pageSetup horizontalDpi="600" verticalDpi="600" orientation="portrait" paperSize="9" scale="36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09:AM316"/>
  <sheetViews>
    <sheetView zoomScale="60" zoomScaleNormal="60" zoomScalePageLayoutView="0" workbookViewId="0" topLeftCell="A236">
      <selection activeCell="C251" sqref="C251"/>
    </sheetView>
  </sheetViews>
  <sheetFormatPr defaultColWidth="11" defaultRowHeight="12.75"/>
  <cols>
    <col min="1" max="1" width="17.66015625" style="0" customWidth="1"/>
    <col min="2" max="2" width="7.16015625" style="0" customWidth="1"/>
    <col min="3" max="3" width="60.33203125" style="0" customWidth="1"/>
    <col min="4" max="4" width="4.16015625" style="0" customWidth="1"/>
    <col min="5" max="5" width="6.66015625" style="0" customWidth="1"/>
    <col min="6" max="6" width="5.33203125" style="0" customWidth="1"/>
    <col min="7" max="7" width="6.66015625" style="0" customWidth="1"/>
    <col min="8" max="8" width="5.33203125" style="0" customWidth="1"/>
    <col min="9" max="9" width="7.66015625" style="0" customWidth="1"/>
    <col min="10" max="10" width="4.16015625" style="0" customWidth="1"/>
    <col min="11" max="11" width="6.66015625" style="0" customWidth="1"/>
    <col min="12" max="12" width="5.33203125" style="0" customWidth="1"/>
    <col min="13" max="13" width="6.66015625" style="0" customWidth="1"/>
    <col min="14" max="14" width="5.33203125" style="0" customWidth="1"/>
    <col min="15" max="15" width="6.66015625" style="0" customWidth="1"/>
    <col min="16" max="16" width="4.16015625" style="0" customWidth="1"/>
    <col min="17" max="17" width="6.66015625" style="0" customWidth="1"/>
    <col min="18" max="18" width="5.33203125" style="0" customWidth="1"/>
    <col min="19" max="19" width="6.66015625" style="0" customWidth="1"/>
    <col min="20" max="20" width="4.16015625" style="0" customWidth="1"/>
    <col min="21" max="21" width="6.66015625" style="0" customWidth="1"/>
    <col min="22" max="22" width="4.16015625" style="0" customWidth="1"/>
    <col min="23" max="23" width="6.66015625" style="0" customWidth="1"/>
    <col min="24" max="24" width="5.33203125" style="0" customWidth="1"/>
    <col min="25" max="25" width="6.66015625" style="0" customWidth="1"/>
    <col min="26" max="26" width="5.33203125" style="0" customWidth="1"/>
    <col min="27" max="27" width="7.33203125" style="0" customWidth="1"/>
    <col min="28" max="28" width="4.16015625" style="0" customWidth="1"/>
    <col min="29" max="29" width="6.66015625" style="0" customWidth="1"/>
    <col min="30" max="30" width="5.33203125" style="0" customWidth="1"/>
    <col min="31" max="31" width="6.66015625" style="0" customWidth="1"/>
    <col min="32" max="32" width="5.33203125" style="0" customWidth="1"/>
    <col min="33" max="33" width="6.16015625" style="0" customWidth="1"/>
    <col min="34" max="34" width="5.33203125" style="0" customWidth="1"/>
    <col min="35" max="35" width="6.66015625" style="0" bestFit="1" customWidth="1"/>
    <col min="36" max="36" width="5.33203125" style="0" customWidth="1"/>
    <col min="37" max="37" width="6.66015625" style="0" bestFit="1" customWidth="1"/>
    <col min="38" max="38" width="8" style="0" customWidth="1"/>
    <col min="39" max="39" width="9.66015625" style="0" customWidth="1"/>
  </cols>
  <sheetData>
    <row r="209" spans="1:39" ht="23.25">
      <c r="A209" s="885" t="s">
        <v>0</v>
      </c>
      <c r="B209" s="885"/>
      <c r="C209" s="885"/>
      <c r="D209" s="994"/>
      <c r="E209" s="994"/>
      <c r="F209" s="994"/>
      <c r="G209" s="994"/>
      <c r="H209" s="994"/>
      <c r="I209" s="994"/>
      <c r="J209" s="994"/>
      <c r="K209" s="994"/>
      <c r="L209" s="994"/>
      <c r="M209" s="994"/>
      <c r="N209" s="994"/>
      <c r="O209" s="994"/>
      <c r="P209" s="994"/>
      <c r="Q209" s="994"/>
      <c r="R209" s="994"/>
      <c r="S209" s="994"/>
      <c r="T209" s="994"/>
      <c r="U209" s="994"/>
      <c r="V209" s="994"/>
      <c r="W209" s="994"/>
      <c r="X209" s="994"/>
      <c r="Y209" s="994"/>
      <c r="Z209" s="994"/>
      <c r="AA209" s="994"/>
      <c r="AB209" s="994"/>
      <c r="AC209" s="994"/>
      <c r="AD209" s="994"/>
      <c r="AE209" s="994"/>
      <c r="AF209" s="994"/>
      <c r="AG209" s="994"/>
      <c r="AH209" s="1139"/>
      <c r="AI209" s="1139"/>
      <c r="AJ209" s="1139"/>
      <c r="AK209" s="1139"/>
      <c r="AL209" s="1139"/>
      <c r="AM209" s="1139"/>
    </row>
    <row r="210" spans="1:39" ht="23.25">
      <c r="A210" s="886" t="s">
        <v>162</v>
      </c>
      <c r="B210" s="886"/>
      <c r="C210" s="886"/>
      <c r="D210" s="995"/>
      <c r="E210" s="995"/>
      <c r="F210" s="995"/>
      <c r="G210" s="995"/>
      <c r="H210" s="995"/>
      <c r="I210" s="995"/>
      <c r="J210" s="995"/>
      <c r="K210" s="995"/>
      <c r="L210" s="995"/>
      <c r="M210" s="995"/>
      <c r="N210" s="995"/>
      <c r="O210" s="995"/>
      <c r="P210" s="995"/>
      <c r="Q210" s="995"/>
      <c r="R210" s="995"/>
      <c r="S210" s="995"/>
      <c r="T210" s="995"/>
      <c r="U210" s="995"/>
      <c r="V210" s="995"/>
      <c r="W210" s="995"/>
      <c r="X210" s="995"/>
      <c r="Y210" s="995"/>
      <c r="Z210" s="995"/>
      <c r="AA210" s="995"/>
      <c r="AB210" s="995"/>
      <c r="AC210" s="995"/>
      <c r="AD210" s="995"/>
      <c r="AE210" s="995"/>
      <c r="AF210" s="995"/>
      <c r="AG210" s="995"/>
      <c r="AH210" s="1140"/>
      <c r="AI210" s="1140"/>
      <c r="AJ210" s="1140"/>
      <c r="AK210" s="1140"/>
      <c r="AL210" s="1140"/>
      <c r="AM210" s="1140"/>
    </row>
    <row r="211" spans="1:39" ht="23.25">
      <c r="A211" s="885" t="s">
        <v>270</v>
      </c>
      <c r="B211" s="885"/>
      <c r="C211" s="885"/>
      <c r="D211" s="994"/>
      <c r="E211" s="994"/>
      <c r="F211" s="994"/>
      <c r="G211" s="994"/>
      <c r="H211" s="994"/>
      <c r="I211" s="994"/>
      <c r="J211" s="994"/>
      <c r="K211" s="994"/>
      <c r="L211" s="994"/>
      <c r="M211" s="994"/>
      <c r="N211" s="994"/>
      <c r="O211" s="994"/>
      <c r="P211" s="994"/>
      <c r="Q211" s="994"/>
      <c r="R211" s="994"/>
      <c r="S211" s="994"/>
      <c r="T211" s="994"/>
      <c r="U211" s="994"/>
      <c r="V211" s="994"/>
      <c r="W211" s="994"/>
      <c r="X211" s="994"/>
      <c r="Y211" s="994"/>
      <c r="Z211" s="994"/>
      <c r="AA211" s="994"/>
      <c r="AB211" s="994"/>
      <c r="AC211" s="994"/>
      <c r="AD211" s="994"/>
      <c r="AE211" s="994"/>
      <c r="AF211" s="994"/>
      <c r="AG211" s="994"/>
      <c r="AH211" s="1139"/>
      <c r="AI211" s="1139"/>
      <c r="AJ211" s="1139"/>
      <c r="AK211" s="1139"/>
      <c r="AL211" s="1139"/>
      <c r="AM211" s="1139"/>
    </row>
    <row r="212" spans="1:39" ht="18">
      <c r="A212" s="887" t="s">
        <v>1</v>
      </c>
      <c r="B212" s="887"/>
      <c r="C212" s="887"/>
      <c r="D212" s="1141"/>
      <c r="E212" s="1141"/>
      <c r="F212" s="1141"/>
      <c r="G212" s="1141"/>
      <c r="H212" s="1141"/>
      <c r="I212" s="1141"/>
      <c r="J212" s="1141"/>
      <c r="K212" s="1141"/>
      <c r="L212" s="1141"/>
      <c r="M212" s="1141"/>
      <c r="N212" s="1141"/>
      <c r="O212" s="1141"/>
      <c r="P212" s="1141"/>
      <c r="Q212" s="1141"/>
      <c r="R212" s="1141"/>
      <c r="S212" s="1141"/>
      <c r="T212" s="1141"/>
      <c r="U212" s="1141"/>
      <c r="V212" s="1141"/>
      <c r="W212" s="1141"/>
      <c r="X212" s="1141"/>
      <c r="Y212" s="1141"/>
      <c r="Z212" s="1141"/>
      <c r="AA212" s="1141"/>
      <c r="AB212" s="1141"/>
      <c r="AC212" s="1141"/>
      <c r="AD212" s="1141"/>
      <c r="AE212" s="1141"/>
      <c r="AF212" s="1141"/>
      <c r="AG212" s="1141"/>
      <c r="AH212" s="1142"/>
      <c r="AI212" s="1142"/>
      <c r="AJ212" s="1142"/>
      <c r="AK212" s="1142"/>
      <c r="AL212" s="1142"/>
      <c r="AM212" s="1142"/>
    </row>
    <row r="213" spans="1:39" ht="18.75" thickBot="1">
      <c r="A213" s="1143" t="s">
        <v>2</v>
      </c>
      <c r="B213" s="1143"/>
      <c r="C213" s="1143"/>
      <c r="D213" s="1144"/>
      <c r="E213" s="1144"/>
      <c r="F213" s="1144"/>
      <c r="G213" s="1144"/>
      <c r="H213" s="1144"/>
      <c r="I213" s="1144"/>
      <c r="J213" s="1144"/>
      <c r="K213" s="1144"/>
      <c r="L213" s="1144"/>
      <c r="M213" s="1144"/>
      <c r="N213" s="1144"/>
      <c r="O213" s="1144"/>
      <c r="P213" s="1144"/>
      <c r="Q213" s="1144"/>
      <c r="R213" s="1144"/>
      <c r="S213" s="1144"/>
      <c r="T213" s="1144"/>
      <c r="U213" s="1144"/>
      <c r="V213" s="1144"/>
      <c r="W213" s="1144"/>
      <c r="X213" s="1144"/>
      <c r="Y213" s="1144"/>
      <c r="Z213" s="1144"/>
      <c r="AA213" s="1144"/>
      <c r="AB213" s="1144"/>
      <c r="AC213" s="1144"/>
      <c r="AD213" s="1144"/>
      <c r="AE213" s="1144"/>
      <c r="AF213" s="1144"/>
      <c r="AG213" s="1144"/>
      <c r="AH213" s="1145"/>
      <c r="AI213" s="1145"/>
      <c r="AJ213" s="1145"/>
      <c r="AK213" s="1145"/>
      <c r="AL213" s="1145"/>
      <c r="AM213" s="1145"/>
    </row>
    <row r="214" spans="1:39" ht="14.25" thickBot="1" thickTop="1">
      <c r="A214" s="1146" t="s">
        <v>3</v>
      </c>
      <c r="B214" s="901" t="s">
        <v>4</v>
      </c>
      <c r="C214" s="1149" t="s">
        <v>5</v>
      </c>
      <c r="D214" s="917" t="s">
        <v>6</v>
      </c>
      <c r="E214" s="1018"/>
      <c r="F214" s="1018"/>
      <c r="G214" s="1018"/>
      <c r="H214" s="1018"/>
      <c r="I214" s="1018"/>
      <c r="J214" s="1018"/>
      <c r="K214" s="1018"/>
      <c r="L214" s="1018"/>
      <c r="M214" s="1018"/>
      <c r="N214" s="1018"/>
      <c r="O214" s="1018"/>
      <c r="P214" s="1018"/>
      <c r="Q214" s="1018"/>
      <c r="R214" s="1018"/>
      <c r="S214" s="1018"/>
      <c r="T214" s="1018"/>
      <c r="U214" s="1018"/>
      <c r="V214" s="1018"/>
      <c r="W214" s="1018"/>
      <c r="X214" s="1018"/>
      <c r="Y214" s="1018"/>
      <c r="Z214" s="1018"/>
      <c r="AA214" s="1018"/>
      <c r="AB214" s="1018"/>
      <c r="AC214" s="1018"/>
      <c r="AD214" s="1018"/>
      <c r="AE214" s="1018"/>
      <c r="AF214" s="1018"/>
      <c r="AG214" s="1019"/>
      <c r="AH214" s="907" t="s">
        <v>65</v>
      </c>
      <c r="AI214" s="908"/>
      <c r="AJ214" s="908"/>
      <c r="AK214" s="908"/>
      <c r="AL214" s="908"/>
      <c r="AM214" s="909"/>
    </row>
    <row r="215" spans="1:39" ht="13.5" thickBot="1">
      <c r="A215" s="1147"/>
      <c r="B215" s="902"/>
      <c r="C215" s="1150"/>
      <c r="D215" s="1134" t="s">
        <v>7</v>
      </c>
      <c r="E215" s="1135"/>
      <c r="F215" s="1135"/>
      <c r="G215" s="1135"/>
      <c r="H215" s="1135"/>
      <c r="I215" s="1136"/>
      <c r="J215" s="1137" t="s">
        <v>8</v>
      </c>
      <c r="K215" s="1135"/>
      <c r="L215" s="1135"/>
      <c r="M215" s="1135"/>
      <c r="N215" s="1135"/>
      <c r="O215" s="1138"/>
      <c r="P215" s="1134" t="s">
        <v>9</v>
      </c>
      <c r="Q215" s="1135"/>
      <c r="R215" s="1135"/>
      <c r="S215" s="1135"/>
      <c r="T215" s="1135"/>
      <c r="U215" s="1136"/>
      <c r="V215" s="1137" t="s">
        <v>10</v>
      </c>
      <c r="W215" s="1135"/>
      <c r="X215" s="1135"/>
      <c r="Y215" s="1135"/>
      <c r="Z215" s="1135"/>
      <c r="AA215" s="1136"/>
      <c r="AB215" s="1137" t="s">
        <v>11</v>
      </c>
      <c r="AC215" s="1135"/>
      <c r="AD215" s="1135"/>
      <c r="AE215" s="1135"/>
      <c r="AF215" s="1135"/>
      <c r="AG215" s="1138"/>
      <c r="AH215" s="910"/>
      <c r="AI215" s="911"/>
      <c r="AJ215" s="911"/>
      <c r="AK215" s="911"/>
      <c r="AL215" s="911"/>
      <c r="AM215" s="912"/>
    </row>
    <row r="216" spans="1:39" ht="13.5" thickBot="1">
      <c r="A216" s="1147"/>
      <c r="B216" s="902"/>
      <c r="C216" s="1150"/>
      <c r="D216" s="1005" t="s">
        <v>12</v>
      </c>
      <c r="E216" s="1005"/>
      <c r="F216" s="1006" t="s">
        <v>13</v>
      </c>
      <c r="G216" s="1006"/>
      <c r="H216" s="1010" t="s">
        <v>14</v>
      </c>
      <c r="I216" s="1011" t="s">
        <v>75</v>
      </c>
      <c r="J216" s="1005" t="s">
        <v>12</v>
      </c>
      <c r="K216" s="1005"/>
      <c r="L216" s="1006" t="s">
        <v>13</v>
      </c>
      <c r="M216" s="1006"/>
      <c r="N216" s="1010" t="s">
        <v>14</v>
      </c>
      <c r="O216" s="1011" t="s">
        <v>75</v>
      </c>
      <c r="P216" s="1005" t="s">
        <v>12</v>
      </c>
      <c r="Q216" s="1005"/>
      <c r="R216" s="1006" t="s">
        <v>13</v>
      </c>
      <c r="S216" s="1006"/>
      <c r="T216" s="1010" t="s">
        <v>14</v>
      </c>
      <c r="U216" s="1011" t="s">
        <v>75</v>
      </c>
      <c r="V216" s="1005" t="s">
        <v>12</v>
      </c>
      <c r="W216" s="1005"/>
      <c r="X216" s="1006" t="s">
        <v>13</v>
      </c>
      <c r="Y216" s="1006"/>
      <c r="Z216" s="1010" t="s">
        <v>14</v>
      </c>
      <c r="AA216" s="1011" t="s">
        <v>75</v>
      </c>
      <c r="AB216" s="1005" t="s">
        <v>12</v>
      </c>
      <c r="AC216" s="1005"/>
      <c r="AD216" s="1006" t="s">
        <v>13</v>
      </c>
      <c r="AE216" s="1006"/>
      <c r="AF216" s="1010" t="s">
        <v>14</v>
      </c>
      <c r="AG216" s="1011" t="s">
        <v>75</v>
      </c>
      <c r="AH216" s="1005" t="s">
        <v>12</v>
      </c>
      <c r="AI216" s="1005"/>
      <c r="AJ216" s="1006" t="s">
        <v>13</v>
      </c>
      <c r="AK216" s="1006"/>
      <c r="AL216" s="1010" t="s">
        <v>14</v>
      </c>
      <c r="AM216" s="998" t="s">
        <v>73</v>
      </c>
    </row>
    <row r="217" spans="1:39" ht="54.75" thickBot="1">
      <c r="A217" s="1148"/>
      <c r="B217" s="903"/>
      <c r="C217" s="1151"/>
      <c r="D217" s="3" t="s">
        <v>70</v>
      </c>
      <c r="E217" s="2" t="s">
        <v>71</v>
      </c>
      <c r="F217" s="4" t="s">
        <v>70</v>
      </c>
      <c r="G217" s="2" t="s">
        <v>71</v>
      </c>
      <c r="H217" s="1010"/>
      <c r="I217" s="1011"/>
      <c r="J217" s="3" t="s">
        <v>70</v>
      </c>
      <c r="K217" s="2" t="s">
        <v>71</v>
      </c>
      <c r="L217" s="4" t="s">
        <v>70</v>
      </c>
      <c r="M217" s="2" t="s">
        <v>71</v>
      </c>
      <c r="N217" s="1010"/>
      <c r="O217" s="1011"/>
      <c r="P217" s="3" t="s">
        <v>70</v>
      </c>
      <c r="Q217" s="2" t="s">
        <v>71</v>
      </c>
      <c r="R217" s="4" t="s">
        <v>70</v>
      </c>
      <c r="S217" s="2" t="s">
        <v>71</v>
      </c>
      <c r="T217" s="1010"/>
      <c r="U217" s="1011"/>
      <c r="V217" s="3" t="s">
        <v>70</v>
      </c>
      <c r="W217" s="2" t="s">
        <v>71</v>
      </c>
      <c r="X217" s="4" t="s">
        <v>70</v>
      </c>
      <c r="Y217" s="2" t="s">
        <v>71</v>
      </c>
      <c r="Z217" s="1010"/>
      <c r="AA217" s="1011"/>
      <c r="AB217" s="3" t="s">
        <v>70</v>
      </c>
      <c r="AC217" s="2" t="s">
        <v>71</v>
      </c>
      <c r="AD217" s="4" t="s">
        <v>70</v>
      </c>
      <c r="AE217" s="2" t="s">
        <v>71</v>
      </c>
      <c r="AF217" s="1010"/>
      <c r="AG217" s="1011"/>
      <c r="AH217" s="3" t="s">
        <v>70</v>
      </c>
      <c r="AI217" s="2" t="s">
        <v>71</v>
      </c>
      <c r="AJ217" s="4" t="s">
        <v>70</v>
      </c>
      <c r="AK217" s="2" t="s">
        <v>71</v>
      </c>
      <c r="AL217" s="1010"/>
      <c r="AM217" s="998"/>
    </row>
    <row r="218" spans="1:39" ht="17.25">
      <c r="A218" s="203">
        <v>1</v>
      </c>
      <c r="B218" s="5"/>
      <c r="C218" s="6" t="s">
        <v>15</v>
      </c>
      <c r="D218" s="858"/>
      <c r="E218" s="1120"/>
      <c r="F218" s="1120"/>
      <c r="G218" s="1120"/>
      <c r="H218" s="1120"/>
      <c r="I218" s="1120"/>
      <c r="J218" s="1120"/>
      <c r="K218" s="1120"/>
      <c r="L218" s="1120"/>
      <c r="M218" s="1120"/>
      <c r="N218" s="1120"/>
      <c r="O218" s="1120"/>
      <c r="P218" s="1120"/>
      <c r="Q218" s="1120"/>
      <c r="R218" s="1120"/>
      <c r="S218" s="1120"/>
      <c r="T218" s="1120"/>
      <c r="U218" s="1120"/>
      <c r="V218" s="1120"/>
      <c r="W218" s="1120"/>
      <c r="X218" s="1120"/>
      <c r="Y218" s="1120"/>
      <c r="Z218" s="1120"/>
      <c r="AA218" s="1120"/>
      <c r="AB218" s="1120"/>
      <c r="AC218" s="1120"/>
      <c r="AD218" s="1120"/>
      <c r="AE218" s="1120"/>
      <c r="AF218" s="1120"/>
      <c r="AG218" s="1120"/>
      <c r="AH218" s="1120"/>
      <c r="AI218" s="1120"/>
      <c r="AJ218" s="1120"/>
      <c r="AK218" s="1120"/>
      <c r="AL218" s="1120"/>
      <c r="AM218" s="1121"/>
    </row>
    <row r="219" spans="1:39" ht="17.25" thickBot="1">
      <c r="A219" s="204" t="s">
        <v>16</v>
      </c>
      <c r="B219" s="28"/>
      <c r="C219" s="219" t="s">
        <v>85</v>
      </c>
      <c r="D219" s="1122"/>
      <c r="E219" s="1123"/>
      <c r="F219" s="1123"/>
      <c r="G219" s="1123"/>
      <c r="H219" s="1123"/>
      <c r="I219" s="1123"/>
      <c r="J219" s="1123"/>
      <c r="K219" s="1123"/>
      <c r="L219" s="1123"/>
      <c r="M219" s="1123"/>
      <c r="N219" s="1123"/>
      <c r="O219" s="1123"/>
      <c r="P219" s="1123"/>
      <c r="Q219" s="1123"/>
      <c r="R219" s="1123"/>
      <c r="S219" s="1123"/>
      <c r="T219" s="1123"/>
      <c r="U219" s="1123"/>
      <c r="V219" s="1123"/>
      <c r="W219" s="1123"/>
      <c r="X219" s="1123"/>
      <c r="Y219" s="1123"/>
      <c r="Z219" s="1123"/>
      <c r="AA219" s="1123"/>
      <c r="AB219" s="1123"/>
      <c r="AC219" s="1123"/>
      <c r="AD219" s="1123"/>
      <c r="AE219" s="1123"/>
      <c r="AF219" s="1123"/>
      <c r="AG219" s="1123"/>
      <c r="AH219" s="1123"/>
      <c r="AI219" s="1123"/>
      <c r="AJ219" s="1123"/>
      <c r="AK219" s="1123"/>
      <c r="AL219" s="1123"/>
      <c r="AM219" s="1124"/>
    </row>
    <row r="220" spans="1:39" ht="15.75">
      <c r="A220" s="395" t="s">
        <v>79</v>
      </c>
      <c r="B220" s="182" t="s">
        <v>18</v>
      </c>
      <c r="C220" s="216" t="s">
        <v>76</v>
      </c>
      <c r="D220" s="176"/>
      <c r="E220" s="177"/>
      <c r="F220" s="178"/>
      <c r="G220" s="177">
        <v>58</v>
      </c>
      <c r="H220" s="179">
        <v>2</v>
      </c>
      <c r="I220" s="194" t="s">
        <v>231</v>
      </c>
      <c r="J220" s="195"/>
      <c r="K220" s="177"/>
      <c r="L220" s="179"/>
      <c r="M220" s="177"/>
      <c r="N220" s="179"/>
      <c r="O220" s="197"/>
      <c r="P220" s="176"/>
      <c r="Q220" s="177"/>
      <c r="R220" s="179"/>
      <c r="S220" s="177"/>
      <c r="T220" s="179"/>
      <c r="U220" s="194"/>
      <c r="V220" s="195"/>
      <c r="W220" s="177"/>
      <c r="X220" s="179"/>
      <c r="Y220" s="177"/>
      <c r="Z220" s="179"/>
      <c r="AA220" s="197"/>
      <c r="AB220" s="176"/>
      <c r="AC220" s="177"/>
      <c r="AD220" s="179"/>
      <c r="AE220" s="177"/>
      <c r="AF220" s="179"/>
      <c r="AG220" s="197"/>
      <c r="AH220" s="215">
        <f aca="true" t="shared" si="0" ref="AH220:AH225">IF(D220+J220+P220+V220+AB220=0,"",D220+J220+P220+V220+AB220)</f>
      </c>
      <c r="AI220" s="198"/>
      <c r="AJ220" s="177">
        <f aca="true" t="shared" si="1" ref="AJ220:AJ225">IF(F220+L220+R220+X220+AD220=0,"",F220+L220+R220+X220+AD220)</f>
      </c>
      <c r="AK220" s="177">
        <f>SUM(G220,M220,S220,Y220,AE220)</f>
        <v>58</v>
      </c>
      <c r="AL220" s="177">
        <f aca="true" t="shared" si="2" ref="AK220:AL225">SUM(H220,N220,T220,Z220,AF220)</f>
        <v>2</v>
      </c>
      <c r="AM220" s="180">
        <f aca="true" t="shared" si="3" ref="AM220:AM225">SUM(AH220,AJ220)</f>
        <v>0</v>
      </c>
    </row>
    <row r="221" spans="1:39" ht="15.75">
      <c r="A221" s="377" t="s">
        <v>80</v>
      </c>
      <c r="B221" s="23" t="s">
        <v>18</v>
      </c>
      <c r="C221" s="207" t="s">
        <v>232</v>
      </c>
      <c r="D221" s="9"/>
      <c r="E221" s="127"/>
      <c r="F221" s="164"/>
      <c r="G221" s="127">
        <v>118</v>
      </c>
      <c r="H221" s="10">
        <v>8</v>
      </c>
      <c r="I221" s="11" t="s">
        <v>231</v>
      </c>
      <c r="J221" s="196"/>
      <c r="K221" s="127"/>
      <c r="L221" s="10"/>
      <c r="M221" s="127"/>
      <c r="N221" s="10"/>
      <c r="O221" s="62"/>
      <c r="P221" s="9"/>
      <c r="Q221" s="127"/>
      <c r="R221" s="10"/>
      <c r="S221" s="127"/>
      <c r="T221" s="10"/>
      <c r="U221" s="11"/>
      <c r="V221" s="196"/>
      <c r="W221" s="127"/>
      <c r="X221" s="10"/>
      <c r="Y221" s="127"/>
      <c r="Z221" s="10"/>
      <c r="AA221" s="62"/>
      <c r="AB221" s="9"/>
      <c r="AC221" s="127"/>
      <c r="AD221" s="10"/>
      <c r="AE221" s="127"/>
      <c r="AF221" s="10"/>
      <c r="AG221" s="62"/>
      <c r="AH221" s="157">
        <f t="shared" si="0"/>
      </c>
      <c r="AI221" s="199"/>
      <c r="AJ221" s="127">
        <f t="shared" si="1"/>
      </c>
      <c r="AK221" s="127">
        <f t="shared" si="2"/>
        <v>118</v>
      </c>
      <c r="AL221" s="127">
        <f t="shared" si="2"/>
        <v>8</v>
      </c>
      <c r="AM221" s="128">
        <f t="shared" si="3"/>
        <v>0</v>
      </c>
    </row>
    <row r="222" spans="1:39" ht="15.75">
      <c r="A222" s="377" t="s">
        <v>81</v>
      </c>
      <c r="B222" s="23" t="s">
        <v>18</v>
      </c>
      <c r="C222" s="207" t="s">
        <v>359</v>
      </c>
      <c r="D222" s="9"/>
      <c r="E222" s="127"/>
      <c r="F222" s="164"/>
      <c r="G222" s="127">
        <v>58</v>
      </c>
      <c r="H222" s="10">
        <v>5</v>
      </c>
      <c r="I222" s="11" t="s">
        <v>231</v>
      </c>
      <c r="J222" s="196"/>
      <c r="K222" s="127"/>
      <c r="L222" s="10"/>
      <c r="M222" s="127"/>
      <c r="N222" s="10"/>
      <c r="O222" s="62"/>
      <c r="P222" s="9"/>
      <c r="Q222" s="127"/>
      <c r="R222" s="10"/>
      <c r="S222" s="127"/>
      <c r="T222" s="10"/>
      <c r="U222" s="11"/>
      <c r="V222" s="196"/>
      <c r="W222" s="127"/>
      <c r="X222" s="10"/>
      <c r="Y222" s="127"/>
      <c r="Z222" s="10"/>
      <c r="AA222" s="62"/>
      <c r="AB222" s="9"/>
      <c r="AC222" s="127"/>
      <c r="AD222" s="10"/>
      <c r="AE222" s="127"/>
      <c r="AF222" s="10"/>
      <c r="AG222" s="62"/>
      <c r="AH222" s="157">
        <f t="shared" si="0"/>
      </c>
      <c r="AI222" s="199"/>
      <c r="AJ222" s="127">
        <f t="shared" si="1"/>
      </c>
      <c r="AK222" s="127">
        <f t="shared" si="2"/>
        <v>58</v>
      </c>
      <c r="AL222" s="127">
        <f t="shared" si="2"/>
        <v>5</v>
      </c>
      <c r="AM222" s="128">
        <f t="shared" si="3"/>
        <v>0</v>
      </c>
    </row>
    <row r="223" spans="1:39" ht="15.75">
      <c r="A223" s="377" t="s">
        <v>82</v>
      </c>
      <c r="B223" s="23" t="s">
        <v>18</v>
      </c>
      <c r="C223" s="207" t="s">
        <v>77</v>
      </c>
      <c r="D223" s="9"/>
      <c r="E223" s="127"/>
      <c r="F223" s="164"/>
      <c r="G223" s="127">
        <v>88</v>
      </c>
      <c r="H223" s="10">
        <v>4</v>
      </c>
      <c r="I223" s="11" t="s">
        <v>231</v>
      </c>
      <c r="J223" s="196"/>
      <c r="K223" s="127"/>
      <c r="L223" s="10"/>
      <c r="M223" s="127"/>
      <c r="N223" s="10"/>
      <c r="O223" s="62"/>
      <c r="P223" s="9"/>
      <c r="Q223" s="127"/>
      <c r="R223" s="10"/>
      <c r="S223" s="127"/>
      <c r="T223" s="10"/>
      <c r="U223" s="11"/>
      <c r="V223" s="196"/>
      <c r="W223" s="127"/>
      <c r="X223" s="10"/>
      <c r="Y223" s="127"/>
      <c r="Z223" s="10"/>
      <c r="AA223" s="62"/>
      <c r="AB223" s="9"/>
      <c r="AC223" s="127"/>
      <c r="AD223" s="10"/>
      <c r="AE223" s="127"/>
      <c r="AF223" s="10"/>
      <c r="AG223" s="62"/>
      <c r="AH223" s="157">
        <f t="shared" si="0"/>
      </c>
      <c r="AI223" s="199"/>
      <c r="AJ223" s="127">
        <f t="shared" si="1"/>
      </c>
      <c r="AK223" s="127">
        <f t="shared" si="2"/>
        <v>88</v>
      </c>
      <c r="AL223" s="127">
        <f t="shared" si="2"/>
        <v>4</v>
      </c>
      <c r="AM223" s="128">
        <f t="shared" si="3"/>
        <v>0</v>
      </c>
    </row>
    <row r="224" spans="1:39" ht="15.75">
      <c r="A224" s="377" t="s">
        <v>83</v>
      </c>
      <c r="B224" s="23" t="s">
        <v>18</v>
      </c>
      <c r="C224" s="207" t="s">
        <v>78</v>
      </c>
      <c r="D224" s="9"/>
      <c r="E224" s="127"/>
      <c r="F224" s="164"/>
      <c r="G224" s="127">
        <v>78</v>
      </c>
      <c r="H224" s="10">
        <v>5</v>
      </c>
      <c r="I224" s="11" t="s">
        <v>231</v>
      </c>
      <c r="J224" s="196"/>
      <c r="K224" s="127"/>
      <c r="L224" s="10"/>
      <c r="M224" s="127"/>
      <c r="N224" s="10"/>
      <c r="O224" s="62"/>
      <c r="P224" s="9"/>
      <c r="Q224" s="127"/>
      <c r="R224" s="10"/>
      <c r="S224" s="127"/>
      <c r="T224" s="10"/>
      <c r="U224" s="11"/>
      <c r="V224" s="196"/>
      <c r="W224" s="127"/>
      <c r="X224" s="10"/>
      <c r="Y224" s="127"/>
      <c r="Z224" s="10"/>
      <c r="AA224" s="62"/>
      <c r="AB224" s="9"/>
      <c r="AC224" s="127"/>
      <c r="AD224" s="10"/>
      <c r="AE224" s="127"/>
      <c r="AF224" s="10"/>
      <c r="AG224" s="62"/>
      <c r="AH224" s="157">
        <f t="shared" si="0"/>
      </c>
      <c r="AI224" s="199"/>
      <c r="AJ224" s="127">
        <f t="shared" si="1"/>
      </c>
      <c r="AK224" s="127">
        <f t="shared" si="2"/>
        <v>78</v>
      </c>
      <c r="AL224" s="127">
        <f t="shared" si="2"/>
        <v>5</v>
      </c>
      <c r="AM224" s="128">
        <f t="shared" si="3"/>
        <v>0</v>
      </c>
    </row>
    <row r="225" spans="1:39" ht="15.75">
      <c r="A225" s="396" t="s">
        <v>84</v>
      </c>
      <c r="B225" s="186" t="s">
        <v>233</v>
      </c>
      <c r="C225" s="209" t="s">
        <v>476</v>
      </c>
      <c r="D225" s="187"/>
      <c r="E225" s="158"/>
      <c r="F225" s="307"/>
      <c r="G225" s="158">
        <v>0</v>
      </c>
      <c r="H225" s="14">
        <v>0</v>
      </c>
      <c r="I225" s="15" t="s">
        <v>234</v>
      </c>
      <c r="J225" s="222"/>
      <c r="K225" s="158"/>
      <c r="L225" s="14"/>
      <c r="M225" s="158"/>
      <c r="N225" s="14"/>
      <c r="O225" s="113"/>
      <c r="P225" s="187"/>
      <c r="Q225" s="158"/>
      <c r="R225" s="14"/>
      <c r="S225" s="158"/>
      <c r="T225" s="14"/>
      <c r="U225" s="15"/>
      <c r="V225" s="222"/>
      <c r="W225" s="158"/>
      <c r="X225" s="14"/>
      <c r="Y225" s="158"/>
      <c r="Z225" s="14"/>
      <c r="AA225" s="113"/>
      <c r="AB225" s="187"/>
      <c r="AC225" s="158"/>
      <c r="AD225" s="14"/>
      <c r="AE225" s="158"/>
      <c r="AF225" s="14"/>
      <c r="AG225" s="113"/>
      <c r="AH225" s="184">
        <f t="shared" si="0"/>
      </c>
      <c r="AI225" s="308"/>
      <c r="AJ225" s="158">
        <f t="shared" si="1"/>
      </c>
      <c r="AK225" s="158">
        <f>SUM(G225,M225,S225,Y225,AE225)</f>
        <v>0</v>
      </c>
      <c r="AL225" s="158">
        <f t="shared" si="2"/>
        <v>0</v>
      </c>
      <c r="AM225" s="185">
        <f t="shared" si="3"/>
        <v>0</v>
      </c>
    </row>
    <row r="226" spans="1:39" ht="15.75">
      <c r="A226" s="397"/>
      <c r="B226" s="23"/>
      <c r="C226" s="309" t="s">
        <v>235</v>
      </c>
      <c r="D226" s="867"/>
      <c r="E226" s="1125"/>
      <c r="F226" s="1125"/>
      <c r="G226" s="1125"/>
      <c r="H226" s="1125"/>
      <c r="I226" s="1125"/>
      <c r="J226" s="1125"/>
      <c r="K226" s="1125"/>
      <c r="L226" s="1125"/>
      <c r="M226" s="1125"/>
      <c r="N226" s="1125"/>
      <c r="O226" s="1125"/>
      <c r="P226" s="1125"/>
      <c r="Q226" s="1125"/>
      <c r="R226" s="1125"/>
      <c r="S226" s="1125"/>
      <c r="T226" s="1125"/>
      <c r="U226" s="1125"/>
      <c r="V226" s="1125"/>
      <c r="W226" s="1125"/>
      <c r="X226" s="1125"/>
      <c r="Y226" s="1125"/>
      <c r="Z226" s="1125"/>
      <c r="AA226" s="1125"/>
      <c r="AB226" s="1125"/>
      <c r="AC226" s="1125"/>
      <c r="AD226" s="1125"/>
      <c r="AE226" s="1125"/>
      <c r="AF226" s="1125"/>
      <c r="AG226" s="1125"/>
      <c r="AH226" s="1125"/>
      <c r="AI226" s="1125"/>
      <c r="AJ226" s="1125"/>
      <c r="AK226" s="1125"/>
      <c r="AL226" s="1125"/>
      <c r="AM226" s="1126"/>
    </row>
    <row r="227" spans="1:39" ht="15.75">
      <c r="A227" s="635" t="s">
        <v>488</v>
      </c>
      <c r="B227" s="188" t="s">
        <v>18</v>
      </c>
      <c r="C227" s="175" t="s">
        <v>86</v>
      </c>
      <c r="D227" s="172">
        <v>2</v>
      </c>
      <c r="E227" s="173">
        <v>30</v>
      </c>
      <c r="F227" s="174"/>
      <c r="G227" s="173"/>
      <c r="H227" s="174">
        <v>2</v>
      </c>
      <c r="I227" s="200" t="s">
        <v>24</v>
      </c>
      <c r="J227" s="172"/>
      <c r="K227" s="173"/>
      <c r="L227" s="174"/>
      <c r="M227" s="173"/>
      <c r="N227" s="174"/>
      <c r="O227" s="210"/>
      <c r="P227" s="201"/>
      <c r="Q227" s="173"/>
      <c r="R227" s="174"/>
      <c r="S227" s="173"/>
      <c r="T227" s="174"/>
      <c r="U227" s="200"/>
      <c r="V227" s="172"/>
      <c r="W227" s="173"/>
      <c r="X227" s="174"/>
      <c r="Y227" s="173"/>
      <c r="Z227" s="174"/>
      <c r="AA227" s="210"/>
      <c r="AB227" s="172"/>
      <c r="AC227" s="173"/>
      <c r="AD227" s="174"/>
      <c r="AE227" s="173"/>
      <c r="AF227" s="174"/>
      <c r="AG227" s="200"/>
      <c r="AH227" s="189">
        <f>SUM(AG227,D227,J227,P227,V227,AB227)</f>
        <v>2</v>
      </c>
      <c r="AI227" s="173">
        <f>SUM(E227,K227,Q227,W227,AC227)</f>
        <v>30</v>
      </c>
      <c r="AJ227" s="173">
        <f>SUM(F227,L227,R227,X227,AD227)</f>
        <v>0</v>
      </c>
      <c r="AK227" s="173">
        <f>SUM(G227,M227,S227,Y227,AE227)</f>
        <v>0</v>
      </c>
      <c r="AL227" s="173">
        <f>SUM(H227,N227,T227,Z227,AF227)</f>
        <v>2</v>
      </c>
      <c r="AM227" s="190">
        <f>SUM(AH227,AJ227)</f>
        <v>2</v>
      </c>
    </row>
    <row r="228" spans="1:39" ht="15.75">
      <c r="A228" s="377" t="s">
        <v>307</v>
      </c>
      <c r="B228" s="23" t="s">
        <v>18</v>
      </c>
      <c r="C228" s="166" t="s">
        <v>360</v>
      </c>
      <c r="D228" s="9">
        <v>1</v>
      </c>
      <c r="E228" s="127">
        <v>15</v>
      </c>
      <c r="F228" s="10"/>
      <c r="G228" s="127"/>
      <c r="H228" s="10">
        <v>2</v>
      </c>
      <c r="I228" s="62" t="s">
        <v>24</v>
      </c>
      <c r="J228" s="9"/>
      <c r="K228" s="127"/>
      <c r="L228" s="10"/>
      <c r="M228" s="127"/>
      <c r="N228" s="10"/>
      <c r="O228" s="11"/>
      <c r="P228" s="196"/>
      <c r="Q228" s="127"/>
      <c r="R228" s="10"/>
      <c r="S228" s="127"/>
      <c r="T228" s="10"/>
      <c r="U228" s="62"/>
      <c r="V228" s="9"/>
      <c r="W228" s="127"/>
      <c r="X228" s="10"/>
      <c r="Y228" s="127"/>
      <c r="Z228" s="10"/>
      <c r="AA228" s="11"/>
      <c r="AB228" s="9"/>
      <c r="AC228" s="127"/>
      <c r="AD228" s="10"/>
      <c r="AE228" s="127"/>
      <c r="AF228" s="10"/>
      <c r="AG228" s="62"/>
      <c r="AH228" s="189">
        <f aca="true" t="shared" si="4" ref="AH228:AH241">SUM(AG228,D228,J228,P228,V228,AB228)</f>
        <v>1</v>
      </c>
      <c r="AI228" s="173">
        <f aca="true" t="shared" si="5" ref="AI228:AL241">SUM(E228,K228,Q228,W228,AC228)</f>
        <v>15</v>
      </c>
      <c r="AJ228" s="173">
        <f t="shared" si="5"/>
        <v>0</v>
      </c>
      <c r="AK228" s="173">
        <f t="shared" si="5"/>
        <v>0</v>
      </c>
      <c r="AL228" s="173">
        <f t="shared" si="5"/>
        <v>2</v>
      </c>
      <c r="AM228" s="190">
        <f aca="true" t="shared" si="6" ref="AM228:AM241">SUM(AH228,AJ228)</f>
        <v>1</v>
      </c>
    </row>
    <row r="229" spans="1:39" ht="15.75">
      <c r="A229" s="398" t="s">
        <v>261</v>
      </c>
      <c r="B229" s="23" t="s">
        <v>18</v>
      </c>
      <c r="C229" s="166" t="s">
        <v>188</v>
      </c>
      <c r="D229" s="9">
        <v>2</v>
      </c>
      <c r="E229" s="127">
        <v>30</v>
      </c>
      <c r="F229" s="10"/>
      <c r="G229" s="127"/>
      <c r="H229" s="10">
        <v>2</v>
      </c>
      <c r="I229" s="62" t="s">
        <v>18</v>
      </c>
      <c r="J229" s="9"/>
      <c r="K229" s="127"/>
      <c r="L229" s="10"/>
      <c r="M229" s="127"/>
      <c r="N229" s="10"/>
      <c r="O229" s="11"/>
      <c r="P229" s="196"/>
      <c r="Q229" s="127"/>
      <c r="R229" s="10"/>
      <c r="S229" s="127"/>
      <c r="T229" s="10"/>
      <c r="U229" s="62"/>
      <c r="V229" s="9"/>
      <c r="W229" s="127"/>
      <c r="X229" s="10"/>
      <c r="Y229" s="127"/>
      <c r="Z229" s="10"/>
      <c r="AA229" s="11"/>
      <c r="AB229" s="9"/>
      <c r="AC229" s="127"/>
      <c r="AD229" s="10"/>
      <c r="AE229" s="127"/>
      <c r="AF229" s="10"/>
      <c r="AG229" s="62"/>
      <c r="AH229" s="189">
        <f t="shared" si="4"/>
        <v>2</v>
      </c>
      <c r="AI229" s="173">
        <f t="shared" si="5"/>
        <v>30</v>
      </c>
      <c r="AJ229" s="173">
        <f t="shared" si="5"/>
        <v>0</v>
      </c>
      <c r="AK229" s="173">
        <f t="shared" si="5"/>
        <v>0</v>
      </c>
      <c r="AL229" s="173">
        <f t="shared" si="5"/>
        <v>2</v>
      </c>
      <c r="AM229" s="190">
        <f t="shared" si="6"/>
        <v>2</v>
      </c>
    </row>
    <row r="230" spans="1:39" ht="15.75">
      <c r="A230" s="398" t="s">
        <v>269</v>
      </c>
      <c r="B230" s="23" t="s">
        <v>18</v>
      </c>
      <c r="C230" s="166" t="s">
        <v>87</v>
      </c>
      <c r="D230" s="9"/>
      <c r="E230" s="127"/>
      <c r="F230" s="10"/>
      <c r="G230" s="127"/>
      <c r="H230" s="10"/>
      <c r="I230" s="62"/>
      <c r="J230" s="9">
        <v>2</v>
      </c>
      <c r="K230" s="127">
        <v>30</v>
      </c>
      <c r="L230" s="10"/>
      <c r="M230" s="127"/>
      <c r="N230" s="10">
        <v>2</v>
      </c>
      <c r="O230" s="11" t="s">
        <v>18</v>
      </c>
      <c r="P230" s="196"/>
      <c r="Q230" s="127"/>
      <c r="R230" s="10"/>
      <c r="S230" s="127"/>
      <c r="T230" s="10"/>
      <c r="U230" s="62"/>
      <c r="V230" s="9"/>
      <c r="W230" s="127"/>
      <c r="X230" s="10"/>
      <c r="Y230" s="127"/>
      <c r="Z230" s="10"/>
      <c r="AA230" s="11"/>
      <c r="AB230" s="9"/>
      <c r="AC230" s="127"/>
      <c r="AD230" s="10"/>
      <c r="AE230" s="127"/>
      <c r="AF230" s="10"/>
      <c r="AG230" s="62"/>
      <c r="AH230" s="189">
        <f t="shared" si="4"/>
        <v>2</v>
      </c>
      <c r="AI230" s="173">
        <f t="shared" si="5"/>
        <v>30</v>
      </c>
      <c r="AJ230" s="173">
        <f t="shared" si="5"/>
        <v>0</v>
      </c>
      <c r="AK230" s="173">
        <f t="shared" si="5"/>
        <v>0</v>
      </c>
      <c r="AL230" s="173">
        <f t="shared" si="5"/>
        <v>2</v>
      </c>
      <c r="AM230" s="190">
        <f t="shared" si="6"/>
        <v>2</v>
      </c>
    </row>
    <row r="231" spans="1:39" ht="15.75">
      <c r="A231" s="377" t="s">
        <v>329</v>
      </c>
      <c r="B231" s="23" t="s">
        <v>18</v>
      </c>
      <c r="C231" s="166" t="s">
        <v>189</v>
      </c>
      <c r="D231" s="9"/>
      <c r="E231" s="127"/>
      <c r="F231" s="10"/>
      <c r="G231" s="127"/>
      <c r="H231" s="10"/>
      <c r="I231" s="62"/>
      <c r="J231" s="9">
        <v>2</v>
      </c>
      <c r="K231" s="127">
        <v>30</v>
      </c>
      <c r="L231" s="10"/>
      <c r="M231" s="127"/>
      <c r="N231" s="10">
        <v>2</v>
      </c>
      <c r="O231" s="11" t="s">
        <v>18</v>
      </c>
      <c r="P231" s="196"/>
      <c r="Q231" s="127"/>
      <c r="R231" s="10"/>
      <c r="S231" s="127"/>
      <c r="T231" s="10"/>
      <c r="U231" s="62"/>
      <c r="V231" s="9"/>
      <c r="W231" s="127"/>
      <c r="X231" s="10"/>
      <c r="Y231" s="127"/>
      <c r="Z231" s="10"/>
      <c r="AA231" s="11"/>
      <c r="AB231" s="9"/>
      <c r="AC231" s="127"/>
      <c r="AD231" s="10"/>
      <c r="AE231" s="127"/>
      <c r="AF231" s="10"/>
      <c r="AG231" s="62"/>
      <c r="AH231" s="189">
        <f t="shared" si="4"/>
        <v>2</v>
      </c>
      <c r="AI231" s="173">
        <f t="shared" si="5"/>
        <v>30</v>
      </c>
      <c r="AJ231" s="173">
        <f t="shared" si="5"/>
        <v>0</v>
      </c>
      <c r="AK231" s="173">
        <f t="shared" si="5"/>
        <v>0</v>
      </c>
      <c r="AL231" s="173">
        <f t="shared" si="5"/>
        <v>2</v>
      </c>
      <c r="AM231" s="190">
        <f t="shared" si="6"/>
        <v>2</v>
      </c>
    </row>
    <row r="232" spans="1:39" ht="15.75">
      <c r="A232" s="398" t="s">
        <v>264</v>
      </c>
      <c r="B232" s="23" t="s">
        <v>18</v>
      </c>
      <c r="C232" s="166" t="s">
        <v>190</v>
      </c>
      <c r="D232" s="9"/>
      <c r="E232" s="127"/>
      <c r="F232" s="10"/>
      <c r="G232" s="127"/>
      <c r="H232" s="10"/>
      <c r="I232" s="62"/>
      <c r="J232" s="9">
        <v>3</v>
      </c>
      <c r="K232" s="127">
        <v>45</v>
      </c>
      <c r="L232" s="10"/>
      <c r="M232" s="127"/>
      <c r="N232" s="10">
        <v>2</v>
      </c>
      <c r="O232" s="11" t="s">
        <v>18</v>
      </c>
      <c r="P232" s="196"/>
      <c r="Q232" s="127"/>
      <c r="R232" s="10"/>
      <c r="S232" s="127"/>
      <c r="T232" s="10"/>
      <c r="U232" s="62"/>
      <c r="V232" s="9"/>
      <c r="W232" s="127"/>
      <c r="X232" s="10"/>
      <c r="Y232" s="127"/>
      <c r="Z232" s="10"/>
      <c r="AA232" s="11"/>
      <c r="AB232" s="9"/>
      <c r="AC232" s="127"/>
      <c r="AD232" s="10"/>
      <c r="AE232" s="127"/>
      <c r="AF232" s="10"/>
      <c r="AG232" s="62"/>
      <c r="AH232" s="189">
        <f t="shared" si="4"/>
        <v>3</v>
      </c>
      <c r="AI232" s="173">
        <f t="shared" si="5"/>
        <v>45</v>
      </c>
      <c r="AJ232" s="173">
        <f t="shared" si="5"/>
        <v>0</v>
      </c>
      <c r="AK232" s="173">
        <f t="shared" si="5"/>
        <v>0</v>
      </c>
      <c r="AL232" s="173">
        <f t="shared" si="5"/>
        <v>2</v>
      </c>
      <c r="AM232" s="190">
        <f t="shared" si="6"/>
        <v>3</v>
      </c>
    </row>
    <row r="233" spans="1:39" ht="15.75">
      <c r="A233" s="398" t="s">
        <v>263</v>
      </c>
      <c r="B233" s="23" t="s">
        <v>18</v>
      </c>
      <c r="C233" s="166" t="s">
        <v>88</v>
      </c>
      <c r="D233" s="9"/>
      <c r="E233" s="127"/>
      <c r="F233" s="10"/>
      <c r="G233" s="127"/>
      <c r="H233" s="10"/>
      <c r="I233" s="62"/>
      <c r="J233" s="9">
        <v>2</v>
      </c>
      <c r="K233" s="127">
        <v>30</v>
      </c>
      <c r="L233" s="10"/>
      <c r="M233" s="127"/>
      <c r="N233" s="10">
        <v>2</v>
      </c>
      <c r="O233" s="11" t="s">
        <v>18</v>
      </c>
      <c r="P233" s="196"/>
      <c r="Q233" s="127"/>
      <c r="R233" s="10"/>
      <c r="S233" s="127"/>
      <c r="T233" s="10"/>
      <c r="U233" s="62"/>
      <c r="V233" s="9"/>
      <c r="W233" s="127"/>
      <c r="X233" s="10"/>
      <c r="Y233" s="127"/>
      <c r="Z233" s="10"/>
      <c r="AA233" s="11"/>
      <c r="AB233" s="9"/>
      <c r="AC233" s="127"/>
      <c r="AD233" s="10"/>
      <c r="AE233" s="127"/>
      <c r="AF233" s="10"/>
      <c r="AG233" s="62"/>
      <c r="AH233" s="189">
        <f t="shared" si="4"/>
        <v>2</v>
      </c>
      <c r="AI233" s="173">
        <f t="shared" si="5"/>
        <v>30</v>
      </c>
      <c r="AJ233" s="173">
        <f t="shared" si="5"/>
        <v>0</v>
      </c>
      <c r="AK233" s="173">
        <f t="shared" si="5"/>
        <v>0</v>
      </c>
      <c r="AL233" s="173">
        <f t="shared" si="5"/>
        <v>2</v>
      </c>
      <c r="AM233" s="190">
        <f t="shared" si="6"/>
        <v>2</v>
      </c>
    </row>
    <row r="234" spans="1:39" ht="15.75">
      <c r="A234" s="398" t="s">
        <v>361</v>
      </c>
      <c r="B234" s="23" t="s">
        <v>18</v>
      </c>
      <c r="C234" s="412" t="s">
        <v>192</v>
      </c>
      <c r="D234" s="9"/>
      <c r="E234" s="127"/>
      <c r="F234" s="10"/>
      <c r="G234" s="127"/>
      <c r="H234" s="10"/>
      <c r="I234" s="62"/>
      <c r="J234" s="9">
        <v>2</v>
      </c>
      <c r="K234" s="127">
        <v>30</v>
      </c>
      <c r="L234" s="10"/>
      <c r="M234" s="127"/>
      <c r="N234" s="10">
        <v>2</v>
      </c>
      <c r="O234" s="11" t="s">
        <v>18</v>
      </c>
      <c r="P234" s="196"/>
      <c r="Q234" s="127"/>
      <c r="R234" s="10"/>
      <c r="S234" s="127"/>
      <c r="T234" s="10"/>
      <c r="U234" s="62"/>
      <c r="V234" s="9"/>
      <c r="W234" s="127"/>
      <c r="X234" s="10"/>
      <c r="Y234" s="127"/>
      <c r="Z234" s="10"/>
      <c r="AA234" s="11"/>
      <c r="AB234" s="9"/>
      <c r="AC234" s="127"/>
      <c r="AD234" s="10"/>
      <c r="AE234" s="127"/>
      <c r="AF234" s="10"/>
      <c r="AG234" s="62"/>
      <c r="AH234" s="189">
        <f t="shared" si="4"/>
        <v>2</v>
      </c>
      <c r="AI234" s="173">
        <f t="shared" si="5"/>
        <v>30</v>
      </c>
      <c r="AJ234" s="173">
        <f t="shared" si="5"/>
        <v>0</v>
      </c>
      <c r="AK234" s="173">
        <f t="shared" si="5"/>
        <v>0</v>
      </c>
      <c r="AL234" s="173">
        <f t="shared" si="5"/>
        <v>2</v>
      </c>
      <c r="AM234" s="190">
        <f t="shared" si="6"/>
        <v>2</v>
      </c>
    </row>
    <row r="235" spans="1:39" ht="15.75">
      <c r="A235" s="398" t="s">
        <v>262</v>
      </c>
      <c r="B235" s="23" t="s">
        <v>18</v>
      </c>
      <c r="C235" s="166" t="s">
        <v>193</v>
      </c>
      <c r="D235" s="9"/>
      <c r="E235" s="127"/>
      <c r="F235" s="10"/>
      <c r="G235" s="127"/>
      <c r="H235" s="10"/>
      <c r="I235" s="62"/>
      <c r="J235" s="9">
        <v>3</v>
      </c>
      <c r="K235" s="127">
        <v>45</v>
      </c>
      <c r="L235" s="10"/>
      <c r="M235" s="127"/>
      <c r="N235" s="10">
        <v>2</v>
      </c>
      <c r="O235" s="11" t="s">
        <v>18</v>
      </c>
      <c r="P235" s="196"/>
      <c r="Q235" s="127"/>
      <c r="R235" s="10"/>
      <c r="S235" s="127"/>
      <c r="T235" s="10"/>
      <c r="U235" s="62"/>
      <c r="V235" s="9"/>
      <c r="W235" s="127"/>
      <c r="X235" s="10"/>
      <c r="Y235" s="127"/>
      <c r="Z235" s="10"/>
      <c r="AA235" s="11"/>
      <c r="AB235" s="9"/>
      <c r="AC235" s="127"/>
      <c r="AD235" s="10"/>
      <c r="AE235" s="127"/>
      <c r="AF235" s="10"/>
      <c r="AG235" s="62"/>
      <c r="AH235" s="189">
        <f>SUM(AG235,D235,J235,P235,V235,AB235)</f>
        <v>3</v>
      </c>
      <c r="AI235" s="173">
        <f t="shared" si="5"/>
        <v>45</v>
      </c>
      <c r="AJ235" s="173">
        <f t="shared" si="5"/>
        <v>0</v>
      </c>
      <c r="AK235" s="173">
        <f t="shared" si="5"/>
        <v>0</v>
      </c>
      <c r="AL235" s="173">
        <f t="shared" si="5"/>
        <v>2</v>
      </c>
      <c r="AM235" s="190">
        <f>SUM(AH235,AJ235)</f>
        <v>3</v>
      </c>
    </row>
    <row r="236" spans="1:39" ht="15.75">
      <c r="A236" s="398" t="s">
        <v>267</v>
      </c>
      <c r="B236" s="23" t="s">
        <v>18</v>
      </c>
      <c r="C236" s="166" t="s">
        <v>191</v>
      </c>
      <c r="D236" s="9"/>
      <c r="E236" s="127"/>
      <c r="F236" s="10"/>
      <c r="G236" s="127"/>
      <c r="H236" s="10"/>
      <c r="I236" s="62"/>
      <c r="J236" s="9">
        <v>1</v>
      </c>
      <c r="K236" s="127">
        <v>15</v>
      </c>
      <c r="L236" s="10"/>
      <c r="M236" s="127"/>
      <c r="N236" s="10">
        <v>2</v>
      </c>
      <c r="O236" s="11" t="s">
        <v>24</v>
      </c>
      <c r="P236" s="196"/>
      <c r="Q236" s="127"/>
      <c r="R236" s="10"/>
      <c r="S236" s="127"/>
      <c r="T236" s="10"/>
      <c r="U236" s="62"/>
      <c r="V236" s="9"/>
      <c r="W236" s="127"/>
      <c r="X236" s="10"/>
      <c r="Y236" s="127"/>
      <c r="Z236" s="10"/>
      <c r="AA236" s="11"/>
      <c r="AB236" s="9"/>
      <c r="AC236" s="127"/>
      <c r="AD236" s="10"/>
      <c r="AE236" s="127"/>
      <c r="AF236" s="10"/>
      <c r="AG236" s="62"/>
      <c r="AH236" s="189">
        <f>SUM(AG236,D236,J236,P236,V236,AB236)</f>
        <v>1</v>
      </c>
      <c r="AI236" s="173">
        <f t="shared" si="5"/>
        <v>15</v>
      </c>
      <c r="AJ236" s="173">
        <f t="shared" si="5"/>
        <v>0</v>
      </c>
      <c r="AK236" s="173">
        <f t="shared" si="5"/>
        <v>0</v>
      </c>
      <c r="AL236" s="173">
        <f t="shared" si="5"/>
        <v>2</v>
      </c>
      <c r="AM236" s="190">
        <f>SUM(AH236,AJ236)</f>
        <v>1</v>
      </c>
    </row>
    <row r="237" spans="1:39" ht="15.75">
      <c r="A237" s="398" t="s">
        <v>266</v>
      </c>
      <c r="B237" s="23" t="s">
        <v>18</v>
      </c>
      <c r="C237" s="166" t="s">
        <v>194</v>
      </c>
      <c r="D237" s="9"/>
      <c r="E237" s="127"/>
      <c r="F237" s="10"/>
      <c r="G237" s="127"/>
      <c r="H237" s="10"/>
      <c r="I237" s="62"/>
      <c r="J237" s="9"/>
      <c r="K237" s="127"/>
      <c r="L237" s="10"/>
      <c r="M237" s="127"/>
      <c r="N237" s="10"/>
      <c r="O237" s="11"/>
      <c r="P237" s="196">
        <v>2</v>
      </c>
      <c r="Q237" s="127">
        <v>30</v>
      </c>
      <c r="R237" s="10"/>
      <c r="S237" s="127"/>
      <c r="T237" s="10">
        <v>2</v>
      </c>
      <c r="U237" s="62" t="s">
        <v>18</v>
      </c>
      <c r="V237" s="9"/>
      <c r="W237" s="127"/>
      <c r="X237" s="10"/>
      <c r="Y237" s="127"/>
      <c r="Z237" s="10"/>
      <c r="AA237" s="11"/>
      <c r="AB237" s="9"/>
      <c r="AC237" s="127"/>
      <c r="AD237" s="10"/>
      <c r="AE237" s="127"/>
      <c r="AF237" s="10"/>
      <c r="AG237" s="62"/>
      <c r="AH237" s="189">
        <f t="shared" si="4"/>
        <v>2</v>
      </c>
      <c r="AI237" s="173">
        <f t="shared" si="5"/>
        <v>30</v>
      </c>
      <c r="AJ237" s="173">
        <f t="shared" si="5"/>
        <v>0</v>
      </c>
      <c r="AK237" s="173">
        <f t="shared" si="5"/>
        <v>0</v>
      </c>
      <c r="AL237" s="173">
        <f t="shared" si="5"/>
        <v>2</v>
      </c>
      <c r="AM237" s="190">
        <f t="shared" si="6"/>
        <v>2</v>
      </c>
    </row>
    <row r="238" spans="1:39" ht="15.75">
      <c r="A238" s="377" t="s">
        <v>327</v>
      </c>
      <c r="B238" s="23" t="s">
        <v>18</v>
      </c>
      <c r="C238" s="183" t="s">
        <v>197</v>
      </c>
      <c r="D238" s="9"/>
      <c r="E238" s="127"/>
      <c r="F238" s="10"/>
      <c r="G238" s="127"/>
      <c r="H238" s="10"/>
      <c r="I238" s="113"/>
      <c r="J238" s="202"/>
      <c r="K238" s="10"/>
      <c r="L238" s="127"/>
      <c r="M238" s="10"/>
      <c r="N238" s="68"/>
      <c r="O238" s="11"/>
      <c r="P238" s="196">
        <v>2</v>
      </c>
      <c r="Q238" s="127">
        <v>30</v>
      </c>
      <c r="R238" s="10"/>
      <c r="S238" s="127"/>
      <c r="T238" s="10">
        <v>2</v>
      </c>
      <c r="U238" s="62" t="s">
        <v>18</v>
      </c>
      <c r="V238" s="9"/>
      <c r="W238" s="127"/>
      <c r="X238" s="10"/>
      <c r="Y238" s="127"/>
      <c r="Z238" s="10"/>
      <c r="AA238" s="11"/>
      <c r="AB238" s="9"/>
      <c r="AC238" s="127"/>
      <c r="AD238" s="10"/>
      <c r="AE238" s="127"/>
      <c r="AF238" s="10"/>
      <c r="AG238" s="62"/>
      <c r="AH238" s="189">
        <f t="shared" si="4"/>
        <v>2</v>
      </c>
      <c r="AI238" s="173">
        <f t="shared" si="5"/>
        <v>30</v>
      </c>
      <c r="AJ238" s="173">
        <f t="shared" si="5"/>
        <v>0</v>
      </c>
      <c r="AK238" s="173">
        <f t="shared" si="5"/>
        <v>0</v>
      </c>
      <c r="AL238" s="173">
        <f t="shared" si="5"/>
        <v>2</v>
      </c>
      <c r="AM238" s="190">
        <f t="shared" si="6"/>
        <v>2</v>
      </c>
    </row>
    <row r="239" spans="1:39" ht="15.75">
      <c r="A239" s="398" t="s">
        <v>268</v>
      </c>
      <c r="B239" s="23" t="s">
        <v>18</v>
      </c>
      <c r="C239" s="166" t="s">
        <v>195</v>
      </c>
      <c r="D239" s="9"/>
      <c r="E239" s="127"/>
      <c r="F239" s="10"/>
      <c r="G239" s="127"/>
      <c r="H239" s="10"/>
      <c r="I239" s="62"/>
      <c r="J239" s="9"/>
      <c r="K239" s="127"/>
      <c r="L239" s="10"/>
      <c r="M239" s="127"/>
      <c r="N239" s="10"/>
      <c r="O239" s="11"/>
      <c r="P239" s="196">
        <v>2</v>
      </c>
      <c r="Q239" s="127">
        <v>30</v>
      </c>
      <c r="R239" s="10"/>
      <c r="S239" s="127"/>
      <c r="T239" s="10">
        <v>2</v>
      </c>
      <c r="U239" s="62" t="s">
        <v>24</v>
      </c>
      <c r="V239" s="9"/>
      <c r="W239" s="127"/>
      <c r="X239" s="10"/>
      <c r="Y239" s="127"/>
      <c r="Z239" s="10"/>
      <c r="AA239" s="11"/>
      <c r="AB239" s="9"/>
      <c r="AC239" s="127"/>
      <c r="AD239" s="10"/>
      <c r="AE239" s="127"/>
      <c r="AF239" s="10"/>
      <c r="AG239" s="62"/>
      <c r="AH239" s="189">
        <f t="shared" si="4"/>
        <v>2</v>
      </c>
      <c r="AI239" s="173">
        <f t="shared" si="5"/>
        <v>30</v>
      </c>
      <c r="AJ239" s="173">
        <f t="shared" si="5"/>
        <v>0</v>
      </c>
      <c r="AK239" s="173">
        <f t="shared" si="5"/>
        <v>0</v>
      </c>
      <c r="AL239" s="173">
        <f t="shared" si="5"/>
        <v>2</v>
      </c>
      <c r="AM239" s="190">
        <f t="shared" si="6"/>
        <v>2</v>
      </c>
    </row>
    <row r="240" spans="1:39" ht="15.75">
      <c r="A240" s="377" t="s">
        <v>328</v>
      </c>
      <c r="B240" s="23" t="s">
        <v>18</v>
      </c>
      <c r="C240" s="166" t="s">
        <v>196</v>
      </c>
      <c r="D240" s="9"/>
      <c r="E240" s="127"/>
      <c r="F240" s="10"/>
      <c r="G240" s="127"/>
      <c r="H240" s="10"/>
      <c r="I240" s="62"/>
      <c r="J240" s="9"/>
      <c r="K240" s="127"/>
      <c r="L240" s="10"/>
      <c r="M240" s="127"/>
      <c r="N240" s="10"/>
      <c r="O240" s="11"/>
      <c r="P240" s="196">
        <v>3</v>
      </c>
      <c r="Q240" s="127">
        <v>45</v>
      </c>
      <c r="R240" s="10"/>
      <c r="S240" s="127"/>
      <c r="T240" s="10">
        <v>2</v>
      </c>
      <c r="U240" s="62" t="s">
        <v>18</v>
      </c>
      <c r="V240" s="9"/>
      <c r="W240" s="127"/>
      <c r="X240" s="10"/>
      <c r="Y240" s="127"/>
      <c r="Z240" s="10"/>
      <c r="AA240" s="11"/>
      <c r="AB240" s="9"/>
      <c r="AC240" s="127"/>
      <c r="AD240" s="10"/>
      <c r="AE240" s="127"/>
      <c r="AF240" s="10"/>
      <c r="AG240" s="62"/>
      <c r="AH240" s="189">
        <f t="shared" si="4"/>
        <v>3</v>
      </c>
      <c r="AI240" s="173">
        <f t="shared" si="5"/>
        <v>45</v>
      </c>
      <c r="AJ240" s="173">
        <f t="shared" si="5"/>
        <v>0</v>
      </c>
      <c r="AK240" s="173">
        <f t="shared" si="5"/>
        <v>0</v>
      </c>
      <c r="AL240" s="173">
        <f t="shared" si="5"/>
        <v>2</v>
      </c>
      <c r="AM240" s="190">
        <f t="shared" si="6"/>
        <v>3</v>
      </c>
    </row>
    <row r="241" spans="1:39" ht="15.75">
      <c r="A241" s="399" t="s">
        <v>265</v>
      </c>
      <c r="B241" s="186" t="s">
        <v>18</v>
      </c>
      <c r="C241" s="278" t="s">
        <v>198</v>
      </c>
      <c r="D241" s="187"/>
      <c r="E241" s="158"/>
      <c r="F241" s="14"/>
      <c r="G241" s="158"/>
      <c r="H241" s="14"/>
      <c r="I241" s="221"/>
      <c r="J241" s="187"/>
      <c r="K241" s="158"/>
      <c r="L241" s="14"/>
      <c r="M241" s="158"/>
      <c r="N241" s="14"/>
      <c r="O241" s="15"/>
      <c r="P241" s="222"/>
      <c r="Q241" s="158"/>
      <c r="R241" s="14"/>
      <c r="S241" s="158"/>
      <c r="T241" s="14"/>
      <c r="U241" s="113"/>
      <c r="V241" s="187">
        <v>2</v>
      </c>
      <c r="W241" s="158">
        <v>30</v>
      </c>
      <c r="X241" s="14"/>
      <c r="Y241" s="158"/>
      <c r="Z241" s="14">
        <v>2</v>
      </c>
      <c r="AA241" s="15" t="s">
        <v>20</v>
      </c>
      <c r="AB241" s="187"/>
      <c r="AC241" s="158"/>
      <c r="AD241" s="14"/>
      <c r="AE241" s="158"/>
      <c r="AF241" s="14"/>
      <c r="AG241" s="113"/>
      <c r="AH241" s="223">
        <f t="shared" si="4"/>
        <v>2</v>
      </c>
      <c r="AI241" s="224">
        <f>SUM(E241,K241,Q241,W241,AC241)</f>
        <v>30</v>
      </c>
      <c r="AJ241" s="224">
        <f t="shared" si="5"/>
        <v>0</v>
      </c>
      <c r="AK241" s="224">
        <f t="shared" si="5"/>
        <v>0</v>
      </c>
      <c r="AL241" s="224">
        <f t="shared" si="5"/>
        <v>2</v>
      </c>
      <c r="AM241" s="225">
        <f t="shared" si="6"/>
        <v>2</v>
      </c>
    </row>
    <row r="242" spans="1:39" ht="15.75">
      <c r="A242" s="397"/>
      <c r="B242" s="23"/>
      <c r="C242" s="279" t="s">
        <v>236</v>
      </c>
      <c r="D242" s="867"/>
      <c r="E242" s="1125"/>
      <c r="F242" s="1125"/>
      <c r="G242" s="1125"/>
      <c r="H242" s="1125"/>
      <c r="I242" s="1125"/>
      <c r="J242" s="1125"/>
      <c r="K242" s="1125"/>
      <c r="L242" s="1125"/>
      <c r="M242" s="1125"/>
      <c r="N242" s="1125"/>
      <c r="O242" s="1125"/>
      <c r="P242" s="1125"/>
      <c r="Q242" s="1125"/>
      <c r="R242" s="1125"/>
      <c r="S242" s="1125"/>
      <c r="T242" s="1125"/>
      <c r="U242" s="1125"/>
      <c r="V242" s="1125"/>
      <c r="W242" s="1125"/>
      <c r="X242" s="1125"/>
      <c r="Y242" s="1125"/>
      <c r="Z242" s="1125"/>
      <c r="AA242" s="1125"/>
      <c r="AB242" s="1125"/>
      <c r="AC242" s="1125"/>
      <c r="AD242" s="1125"/>
      <c r="AE242" s="1125"/>
      <c r="AF242" s="1125"/>
      <c r="AG242" s="1125"/>
      <c r="AH242" s="1125"/>
      <c r="AI242" s="1125"/>
      <c r="AJ242" s="1125"/>
      <c r="AK242" s="1125"/>
      <c r="AL242" s="1125"/>
      <c r="AM242" s="1126"/>
    </row>
    <row r="243" spans="1:39" ht="15.75">
      <c r="A243" s="399" t="s">
        <v>352</v>
      </c>
      <c r="B243" s="226" t="s">
        <v>18</v>
      </c>
      <c r="C243" s="205" t="s">
        <v>89</v>
      </c>
      <c r="D243" s="191"/>
      <c r="E243" s="192"/>
      <c r="F243" s="193"/>
      <c r="G243" s="192"/>
      <c r="H243" s="193"/>
      <c r="I243" s="214"/>
      <c r="J243" s="191">
        <v>1</v>
      </c>
      <c r="K243" s="192">
        <v>15</v>
      </c>
      <c r="L243" s="193">
        <v>1</v>
      </c>
      <c r="M243" s="192">
        <v>15</v>
      </c>
      <c r="N243" s="193">
        <v>2</v>
      </c>
      <c r="O243" s="213" t="s">
        <v>237</v>
      </c>
      <c r="P243" s="227"/>
      <c r="Q243" s="192"/>
      <c r="R243" s="193"/>
      <c r="S243" s="192"/>
      <c r="T243" s="193"/>
      <c r="U243" s="214"/>
      <c r="V243" s="191"/>
      <c r="W243" s="192"/>
      <c r="X243" s="193"/>
      <c r="Y243" s="192"/>
      <c r="Z243" s="193"/>
      <c r="AA243" s="213"/>
      <c r="AB243" s="227"/>
      <c r="AC243" s="192"/>
      <c r="AD243" s="193"/>
      <c r="AE243" s="192"/>
      <c r="AF243" s="193"/>
      <c r="AG243" s="214"/>
      <c r="AH243" s="228">
        <f aca="true" t="shared" si="7" ref="AH243:AH250">SUM(AG243,D243,J243,P243,V243,AB243)</f>
        <v>1</v>
      </c>
      <c r="AI243" s="192">
        <f aca="true" t="shared" si="8" ref="AI243:AL252">SUM(E243,K243,Q243,W243,AC243)</f>
        <v>15</v>
      </c>
      <c r="AJ243" s="192">
        <f t="shared" si="8"/>
        <v>1</v>
      </c>
      <c r="AK243" s="192">
        <f t="shared" si="8"/>
        <v>15</v>
      </c>
      <c r="AL243" s="192">
        <f t="shared" si="8"/>
        <v>2</v>
      </c>
      <c r="AM243" s="190">
        <f aca="true" t="shared" si="9" ref="AM243:AM250">SUM(AH243,AJ243)</f>
        <v>2</v>
      </c>
    </row>
    <row r="244" spans="1:39" ht="15.75">
      <c r="A244" s="405" t="s">
        <v>351</v>
      </c>
      <c r="B244" s="229" t="s">
        <v>18</v>
      </c>
      <c r="C244" s="206" t="s">
        <v>163</v>
      </c>
      <c r="D244" s="230"/>
      <c r="E244" s="231"/>
      <c r="F244" s="231"/>
      <c r="G244" s="231"/>
      <c r="H244" s="231"/>
      <c r="I244" s="212"/>
      <c r="J244" s="232"/>
      <c r="K244" s="168"/>
      <c r="L244" s="168"/>
      <c r="M244" s="168"/>
      <c r="N244" s="168"/>
      <c r="O244" s="233"/>
      <c r="P244" s="234">
        <v>4</v>
      </c>
      <c r="Q244" s="168">
        <v>45</v>
      </c>
      <c r="R244" s="168">
        <v>2</v>
      </c>
      <c r="S244" s="168">
        <v>30</v>
      </c>
      <c r="T244" s="168">
        <v>7</v>
      </c>
      <c r="U244" s="212" t="s">
        <v>238</v>
      </c>
      <c r="V244" s="232"/>
      <c r="W244" s="168"/>
      <c r="X244" s="168"/>
      <c r="Y244" s="168"/>
      <c r="Z244" s="168"/>
      <c r="AA244" s="233"/>
      <c r="AB244" s="234"/>
      <c r="AC244" s="168"/>
      <c r="AD244" s="168"/>
      <c r="AE244" s="168"/>
      <c r="AF244" s="168"/>
      <c r="AG244" s="235"/>
      <c r="AH244" s="236">
        <f>SUM(AG244,D244,J244,P244,V244,AB244)</f>
        <v>4</v>
      </c>
      <c r="AI244" s="168">
        <f t="shared" si="8"/>
        <v>45</v>
      </c>
      <c r="AJ244" s="168">
        <f t="shared" si="8"/>
        <v>2</v>
      </c>
      <c r="AK244" s="168">
        <f t="shared" si="8"/>
        <v>30</v>
      </c>
      <c r="AL244" s="168">
        <f t="shared" si="8"/>
        <v>7</v>
      </c>
      <c r="AM244" s="128">
        <f t="shared" si="9"/>
        <v>6</v>
      </c>
    </row>
    <row r="245" spans="1:39" ht="15.75">
      <c r="A245" s="405" t="s">
        <v>305</v>
      </c>
      <c r="B245" s="229" t="s">
        <v>18</v>
      </c>
      <c r="C245" s="207" t="s">
        <v>513</v>
      </c>
      <c r="D245" s="230"/>
      <c r="E245" s="231"/>
      <c r="F245" s="231"/>
      <c r="G245" s="231"/>
      <c r="H245" s="231"/>
      <c r="I245" s="212"/>
      <c r="J245" s="232"/>
      <c r="K245" s="168"/>
      <c r="L245" s="168"/>
      <c r="M245" s="168"/>
      <c r="N245" s="168"/>
      <c r="O245" s="233"/>
      <c r="P245" s="234">
        <v>1</v>
      </c>
      <c r="Q245" s="168">
        <v>15</v>
      </c>
      <c r="R245" s="168">
        <v>1</v>
      </c>
      <c r="S245" s="168">
        <v>15</v>
      </c>
      <c r="T245" s="168">
        <v>3</v>
      </c>
      <c r="U245" s="235" t="s">
        <v>20</v>
      </c>
      <c r="V245" s="232"/>
      <c r="W245" s="168"/>
      <c r="X245" s="168"/>
      <c r="Y245" s="168"/>
      <c r="Z245" s="168"/>
      <c r="AA245" s="233"/>
      <c r="AB245" s="234"/>
      <c r="AC245" s="168"/>
      <c r="AD245" s="168"/>
      <c r="AE245" s="168"/>
      <c r="AF245" s="168"/>
      <c r="AG245" s="235"/>
      <c r="AH245" s="236">
        <f>SUM(AG245,D245,J245,P245,V245,AB245)</f>
        <v>1</v>
      </c>
      <c r="AI245" s="168">
        <f t="shared" si="8"/>
        <v>15</v>
      </c>
      <c r="AJ245" s="168">
        <f t="shared" si="8"/>
        <v>1</v>
      </c>
      <c r="AK245" s="168">
        <f t="shared" si="8"/>
        <v>15</v>
      </c>
      <c r="AL245" s="168">
        <f t="shared" si="8"/>
        <v>3</v>
      </c>
      <c r="AM245" s="128">
        <f t="shared" si="9"/>
        <v>2</v>
      </c>
    </row>
    <row r="246" spans="1:39" ht="15.75">
      <c r="A246" s="405" t="s">
        <v>350</v>
      </c>
      <c r="B246" s="229" t="s">
        <v>18</v>
      </c>
      <c r="C246" s="207" t="s">
        <v>97</v>
      </c>
      <c r="D246" s="230"/>
      <c r="E246" s="231"/>
      <c r="F246" s="231"/>
      <c r="G246" s="231"/>
      <c r="H246" s="231"/>
      <c r="I246" s="212"/>
      <c r="J246" s="232"/>
      <c r="K246" s="168"/>
      <c r="L246" s="168"/>
      <c r="M246" s="168"/>
      <c r="N246" s="168"/>
      <c r="O246" s="233"/>
      <c r="P246" s="234"/>
      <c r="Q246" s="168"/>
      <c r="R246" s="168">
        <v>1</v>
      </c>
      <c r="S246" s="168">
        <v>15</v>
      </c>
      <c r="T246" s="168">
        <v>2</v>
      </c>
      <c r="U246" s="212" t="s">
        <v>238</v>
      </c>
      <c r="V246" s="232"/>
      <c r="W246" s="168"/>
      <c r="X246" s="168"/>
      <c r="Y246" s="168"/>
      <c r="Z246" s="168"/>
      <c r="AA246" s="233"/>
      <c r="AB246" s="234"/>
      <c r="AC246" s="168"/>
      <c r="AD246" s="168"/>
      <c r="AE246" s="168"/>
      <c r="AF246" s="168"/>
      <c r="AG246" s="235"/>
      <c r="AH246" s="236">
        <f>SUM(AG246,D246,J246,P246,V246,AB246)</f>
        <v>0</v>
      </c>
      <c r="AI246" s="168">
        <f t="shared" si="8"/>
        <v>0</v>
      </c>
      <c r="AJ246" s="168">
        <f t="shared" si="8"/>
        <v>1</v>
      </c>
      <c r="AK246" s="168">
        <f t="shared" si="8"/>
        <v>15</v>
      </c>
      <c r="AL246" s="168">
        <f t="shared" si="8"/>
        <v>2</v>
      </c>
      <c r="AM246" s="128">
        <f t="shared" si="9"/>
        <v>1</v>
      </c>
    </row>
    <row r="247" spans="1:39" ht="31.5">
      <c r="A247" s="404" t="s">
        <v>304</v>
      </c>
      <c r="B247" s="229" t="s">
        <v>18</v>
      </c>
      <c r="C247" s="208" t="s">
        <v>311</v>
      </c>
      <c r="D247" s="230"/>
      <c r="E247" s="231"/>
      <c r="F247" s="231"/>
      <c r="G247" s="231"/>
      <c r="H247" s="231"/>
      <c r="I247" s="212"/>
      <c r="J247" s="232"/>
      <c r="K247" s="168"/>
      <c r="L247" s="168"/>
      <c r="M247" s="168"/>
      <c r="N247" s="168"/>
      <c r="O247" s="233"/>
      <c r="P247" s="234"/>
      <c r="Q247" s="168"/>
      <c r="R247" s="168"/>
      <c r="S247" s="168"/>
      <c r="T247" s="168"/>
      <c r="U247" s="235"/>
      <c r="V247" s="232">
        <v>2</v>
      </c>
      <c r="W247" s="168">
        <v>30</v>
      </c>
      <c r="X247" s="168">
        <v>1</v>
      </c>
      <c r="Y247" s="168">
        <v>15</v>
      </c>
      <c r="Z247" s="168">
        <v>4</v>
      </c>
      <c r="AA247" s="233" t="s">
        <v>24</v>
      </c>
      <c r="AB247" s="234"/>
      <c r="AC247" s="168"/>
      <c r="AD247" s="168"/>
      <c r="AE247" s="168"/>
      <c r="AF247" s="168"/>
      <c r="AG247" s="235"/>
      <c r="AH247" s="236">
        <f t="shared" si="7"/>
        <v>2</v>
      </c>
      <c r="AI247" s="168">
        <f t="shared" si="8"/>
        <v>30</v>
      </c>
      <c r="AJ247" s="168">
        <f t="shared" si="8"/>
        <v>1</v>
      </c>
      <c r="AK247" s="168">
        <f t="shared" si="8"/>
        <v>15</v>
      </c>
      <c r="AL247" s="168">
        <v>4</v>
      </c>
      <c r="AM247" s="128">
        <f t="shared" si="9"/>
        <v>3</v>
      </c>
    </row>
    <row r="248" spans="1:39" ht="15.75">
      <c r="A248" s="404" t="s">
        <v>239</v>
      </c>
      <c r="B248" s="229" t="s">
        <v>18</v>
      </c>
      <c r="C248" s="207" t="s">
        <v>94</v>
      </c>
      <c r="D248" s="230"/>
      <c r="E248" s="231"/>
      <c r="F248" s="231"/>
      <c r="G248" s="231"/>
      <c r="H248" s="231"/>
      <c r="I248" s="212"/>
      <c r="J248" s="232"/>
      <c r="K248" s="168"/>
      <c r="L248" s="168"/>
      <c r="M248" s="168"/>
      <c r="N248" s="168"/>
      <c r="O248" s="233"/>
      <c r="P248" s="234"/>
      <c r="Q248" s="168"/>
      <c r="R248" s="168"/>
      <c r="S248" s="168"/>
      <c r="T248" s="168"/>
      <c r="U248" s="235"/>
      <c r="V248" s="232">
        <v>3</v>
      </c>
      <c r="W248" s="168">
        <v>45</v>
      </c>
      <c r="X248" s="168">
        <v>1</v>
      </c>
      <c r="Y248" s="168">
        <v>15</v>
      </c>
      <c r="Z248" s="168">
        <v>4</v>
      </c>
      <c r="AA248" s="233" t="s">
        <v>24</v>
      </c>
      <c r="AB248" s="234"/>
      <c r="AC248" s="168"/>
      <c r="AD248" s="168"/>
      <c r="AE248" s="168"/>
      <c r="AF248" s="168"/>
      <c r="AG248" s="235"/>
      <c r="AH248" s="236">
        <f t="shared" si="7"/>
        <v>3</v>
      </c>
      <c r="AI248" s="168">
        <f t="shared" si="8"/>
        <v>45</v>
      </c>
      <c r="AJ248" s="168">
        <f t="shared" si="8"/>
        <v>1</v>
      </c>
      <c r="AK248" s="168">
        <f t="shared" si="8"/>
        <v>15</v>
      </c>
      <c r="AL248" s="168">
        <f>SUM(H248,N248,T248,Z248,AF248)</f>
        <v>4</v>
      </c>
      <c r="AM248" s="128">
        <f t="shared" si="9"/>
        <v>4</v>
      </c>
    </row>
    <row r="249" spans="1:39" ht="15.75">
      <c r="A249" s="409" t="s">
        <v>310</v>
      </c>
      <c r="B249" s="229" t="s">
        <v>18</v>
      </c>
      <c r="C249" s="207" t="s">
        <v>167</v>
      </c>
      <c r="D249" s="230"/>
      <c r="E249" s="231"/>
      <c r="F249" s="231"/>
      <c r="G249" s="231"/>
      <c r="H249" s="231"/>
      <c r="I249" s="212"/>
      <c r="J249" s="232"/>
      <c r="K249" s="168"/>
      <c r="L249" s="168"/>
      <c r="M249" s="168"/>
      <c r="N249" s="168"/>
      <c r="O249" s="233"/>
      <c r="P249" s="234"/>
      <c r="Q249" s="168"/>
      <c r="R249" s="168"/>
      <c r="S249" s="168"/>
      <c r="T249" s="168"/>
      <c r="U249" s="235"/>
      <c r="V249" s="232">
        <v>1</v>
      </c>
      <c r="W249" s="168">
        <v>15</v>
      </c>
      <c r="X249" s="168">
        <v>2</v>
      </c>
      <c r="Y249" s="168">
        <v>30</v>
      </c>
      <c r="Z249" s="168">
        <v>4</v>
      </c>
      <c r="AA249" s="233" t="s">
        <v>20</v>
      </c>
      <c r="AB249" s="234"/>
      <c r="AC249" s="168"/>
      <c r="AD249" s="168"/>
      <c r="AE249" s="168"/>
      <c r="AF249" s="168"/>
      <c r="AG249" s="235"/>
      <c r="AH249" s="236">
        <f>SUM(AG249,D249,J249,P249,V249,AB249)</f>
        <v>1</v>
      </c>
      <c r="AI249" s="168">
        <f>SUM(E249,K249,Q249,W249,AC249)</f>
        <v>15</v>
      </c>
      <c r="AJ249" s="168">
        <f>SUM(F249,L249,R249,X249,AD249)</f>
        <v>2</v>
      </c>
      <c r="AK249" s="168">
        <f>SUM(G249,M249,S249,Y249,AE249)</f>
        <v>30</v>
      </c>
      <c r="AL249" s="168">
        <f>SUM(H249,N249,T249,Z249,AF249)</f>
        <v>4</v>
      </c>
      <c r="AM249" s="128">
        <f t="shared" si="9"/>
        <v>3</v>
      </c>
    </row>
    <row r="250" spans="1:39" ht="15.75">
      <c r="A250" s="405" t="s">
        <v>306</v>
      </c>
      <c r="B250" s="229" t="s">
        <v>18</v>
      </c>
      <c r="C250" s="207" t="s">
        <v>514</v>
      </c>
      <c r="D250" s="230"/>
      <c r="E250" s="231"/>
      <c r="F250" s="231"/>
      <c r="G250" s="231"/>
      <c r="H250" s="231"/>
      <c r="I250" s="212"/>
      <c r="J250" s="232"/>
      <c r="K250" s="168"/>
      <c r="L250" s="168"/>
      <c r="M250" s="168"/>
      <c r="N250" s="168"/>
      <c r="O250" s="233"/>
      <c r="P250" s="234"/>
      <c r="Q250" s="168"/>
      <c r="R250" s="168"/>
      <c r="S250" s="168"/>
      <c r="T250" s="168"/>
      <c r="U250" s="235"/>
      <c r="V250" s="232"/>
      <c r="W250" s="168"/>
      <c r="X250" s="168"/>
      <c r="Y250" s="168"/>
      <c r="Z250" s="168"/>
      <c r="AA250" s="233"/>
      <c r="AB250" s="234">
        <v>1</v>
      </c>
      <c r="AC250" s="168">
        <v>15</v>
      </c>
      <c r="AD250" s="168">
        <v>1</v>
      </c>
      <c r="AE250" s="168">
        <v>15</v>
      </c>
      <c r="AF250" s="168">
        <v>3</v>
      </c>
      <c r="AG250" s="235" t="s">
        <v>20</v>
      </c>
      <c r="AH250" s="236">
        <f t="shared" si="7"/>
        <v>1</v>
      </c>
      <c r="AI250" s="168">
        <f t="shared" si="8"/>
        <v>15</v>
      </c>
      <c r="AJ250" s="168">
        <f t="shared" si="8"/>
        <v>1</v>
      </c>
      <c r="AK250" s="168">
        <f t="shared" si="8"/>
        <v>15</v>
      </c>
      <c r="AL250" s="168">
        <f>SUM(H250,N250,T250,Z250,AF250)</f>
        <v>3</v>
      </c>
      <c r="AM250" s="128">
        <f t="shared" si="9"/>
        <v>2</v>
      </c>
    </row>
    <row r="251" spans="1:39" ht="31.5">
      <c r="A251" s="404" t="s">
        <v>349</v>
      </c>
      <c r="B251" s="229" t="s">
        <v>18</v>
      </c>
      <c r="C251" s="208" t="s">
        <v>205</v>
      </c>
      <c r="D251" s="230"/>
      <c r="E251" s="231"/>
      <c r="F251" s="231"/>
      <c r="G251" s="231"/>
      <c r="H251" s="231"/>
      <c r="I251" s="212"/>
      <c r="J251" s="232"/>
      <c r="K251" s="168"/>
      <c r="L251" s="168"/>
      <c r="M251" s="168"/>
      <c r="N251" s="168"/>
      <c r="O251" s="233"/>
      <c r="P251" s="234"/>
      <c r="Q251" s="168"/>
      <c r="R251" s="168"/>
      <c r="S251" s="168"/>
      <c r="T251" s="168"/>
      <c r="U251" s="235"/>
      <c r="V251" s="232"/>
      <c r="W251" s="168"/>
      <c r="X251" s="168"/>
      <c r="Y251" s="168"/>
      <c r="Z251" s="168"/>
      <c r="AA251" s="233"/>
      <c r="AB251" s="234">
        <v>3</v>
      </c>
      <c r="AC251" s="168">
        <v>45</v>
      </c>
      <c r="AD251" s="168">
        <v>1</v>
      </c>
      <c r="AE251" s="168">
        <v>15</v>
      </c>
      <c r="AF251" s="168">
        <v>7</v>
      </c>
      <c r="AG251" s="235" t="s">
        <v>20</v>
      </c>
      <c r="AH251" s="236">
        <f>SUM(AG251,D251,J251,P251,V251,AB251)</f>
        <v>3</v>
      </c>
      <c r="AI251" s="168">
        <f t="shared" si="8"/>
        <v>45</v>
      </c>
      <c r="AJ251" s="168">
        <f t="shared" si="8"/>
        <v>1</v>
      </c>
      <c r="AK251" s="168">
        <f t="shared" si="8"/>
        <v>15</v>
      </c>
      <c r="AL251" s="168">
        <f>SUM(H251,N251,T251,Z251,AF251)</f>
        <v>7</v>
      </c>
      <c r="AM251" s="128">
        <f>SUM(AH251,AJ251)</f>
        <v>4</v>
      </c>
    </row>
    <row r="252" spans="1:39" ht="16.5" thickBot="1">
      <c r="A252" s="404" t="s">
        <v>348</v>
      </c>
      <c r="B252" s="237" t="s">
        <v>240</v>
      </c>
      <c r="C252" s="209" t="s">
        <v>92</v>
      </c>
      <c r="D252" s="238"/>
      <c r="E252" s="239"/>
      <c r="F252" s="239"/>
      <c r="G252" s="239"/>
      <c r="H252" s="239"/>
      <c r="I252" s="240"/>
      <c r="J252" s="238"/>
      <c r="K252" s="239"/>
      <c r="L252" s="239"/>
      <c r="M252" s="239"/>
      <c r="N252" s="239"/>
      <c r="O252" s="235"/>
      <c r="P252" s="238"/>
      <c r="Q252" s="239"/>
      <c r="R252" s="239"/>
      <c r="S252" s="239"/>
      <c r="T252" s="239"/>
      <c r="U252" s="235" t="s">
        <v>297</v>
      </c>
      <c r="V252" s="238"/>
      <c r="W252" s="239"/>
      <c r="X252" s="239"/>
      <c r="Y252" s="239"/>
      <c r="Z252" s="239"/>
      <c r="AA252" s="241"/>
      <c r="AB252" s="242"/>
      <c r="AC252" s="239"/>
      <c r="AD252" s="239"/>
      <c r="AE252" s="239"/>
      <c r="AF252" s="239"/>
      <c r="AG252" s="240"/>
      <c r="AH252" s="236">
        <f>SUM(AG252,D252,J252,P252,V252,AB252)</f>
        <v>0</v>
      </c>
      <c r="AI252" s="168">
        <f t="shared" si="8"/>
        <v>0</v>
      </c>
      <c r="AJ252" s="168">
        <f t="shared" si="8"/>
        <v>0</v>
      </c>
      <c r="AK252" s="168">
        <f t="shared" si="8"/>
        <v>0</v>
      </c>
      <c r="AL252" s="168">
        <f>SUM(H252,N252,T252,Z252,AF252)</f>
        <v>0</v>
      </c>
      <c r="AM252" s="128">
        <f>SUM(AH252,AJ252)</f>
        <v>0</v>
      </c>
    </row>
    <row r="253" spans="1:39" ht="15.75">
      <c r="A253" s="406"/>
      <c r="B253" s="280"/>
      <c r="C253" s="281" t="s">
        <v>22</v>
      </c>
      <c r="D253" s="243">
        <f>SUM(D220:D252)</f>
        <v>5</v>
      </c>
      <c r="E253" s="244">
        <f>SUM(E220:E252)</f>
        <v>75</v>
      </c>
      <c r="F253" s="244">
        <f>SUM(F220:F252)</f>
        <v>0</v>
      </c>
      <c r="G253" s="244">
        <f>SUM(G220:G252)</f>
        <v>400</v>
      </c>
      <c r="H253" s="245">
        <f>SUM(H220:H252)</f>
        <v>30</v>
      </c>
      <c r="I253" s="246">
        <f>SUM(D253,F253)</f>
        <v>5</v>
      </c>
      <c r="J253" s="243">
        <f>SUM(J220:J252)</f>
        <v>16</v>
      </c>
      <c r="K253" s="244">
        <f>SUM(K220:K252)</f>
        <v>240</v>
      </c>
      <c r="L253" s="244">
        <f>SUM(L220:L252)</f>
        <v>1</v>
      </c>
      <c r="M253" s="244">
        <f>SUM(M220:M252)</f>
        <v>15</v>
      </c>
      <c r="N253" s="245">
        <f>SUM(N220:N252)</f>
        <v>16</v>
      </c>
      <c r="O253" s="247">
        <f>SUM(J253,L253)</f>
        <v>17</v>
      </c>
      <c r="P253" s="248">
        <f>SUM(P220:P252)</f>
        <v>14</v>
      </c>
      <c r="Q253" s="244">
        <f>SUM(Q220:Q252)</f>
        <v>195</v>
      </c>
      <c r="R253" s="244">
        <f>SUM(R220:R252)</f>
        <v>4</v>
      </c>
      <c r="S253" s="244">
        <f>SUM(S220:S252)</f>
        <v>60</v>
      </c>
      <c r="T253" s="245">
        <f>SUM(T220:T252)</f>
        <v>20</v>
      </c>
      <c r="U253" s="247">
        <f>SUM(P253,R253)</f>
        <v>18</v>
      </c>
      <c r="V253" s="243">
        <f>SUM(V220:V252)</f>
        <v>8</v>
      </c>
      <c r="W253" s="244">
        <f>SUM(W220:W252)</f>
        <v>120</v>
      </c>
      <c r="X253" s="244">
        <f>SUM(X220:X252)</f>
        <v>4</v>
      </c>
      <c r="Y253" s="244">
        <f>SUM(Y220:Y252)</f>
        <v>60</v>
      </c>
      <c r="Z253" s="245">
        <f>SUM(Z220:Z252)</f>
        <v>14</v>
      </c>
      <c r="AA253" s="247">
        <f>SUM(V253,X253)</f>
        <v>12</v>
      </c>
      <c r="AB253" s="243">
        <f>SUM(AB220:AB252)</f>
        <v>4</v>
      </c>
      <c r="AC253" s="244">
        <f>SUM(AC220:AC252)</f>
        <v>60</v>
      </c>
      <c r="AD253" s="244">
        <f>SUM(AD220:AD252)</f>
        <v>2</v>
      </c>
      <c r="AE253" s="244">
        <f>SUM(AE220:AE252)</f>
        <v>30</v>
      </c>
      <c r="AF253" s="245">
        <f>SUM(AF220:AF252)</f>
        <v>10</v>
      </c>
      <c r="AG253" s="246">
        <f>SUM(AB253,AD253)</f>
        <v>6</v>
      </c>
      <c r="AH253" s="249">
        <f aca="true" t="shared" si="10" ref="AH253:AM253">SUM(AH220:AH252)</f>
        <v>47</v>
      </c>
      <c r="AI253" s="244">
        <f t="shared" si="10"/>
        <v>690</v>
      </c>
      <c r="AJ253" s="244">
        <f t="shared" si="10"/>
        <v>11</v>
      </c>
      <c r="AK253" s="244">
        <f t="shared" si="10"/>
        <v>565</v>
      </c>
      <c r="AL253" s="245">
        <f t="shared" si="10"/>
        <v>90</v>
      </c>
      <c r="AM253" s="250">
        <f t="shared" si="10"/>
        <v>58</v>
      </c>
    </row>
    <row r="254" spans="1:39" ht="15.75">
      <c r="A254" s="406" t="s">
        <v>8</v>
      </c>
      <c r="B254" s="280"/>
      <c r="C254" s="281" t="s">
        <v>23</v>
      </c>
      <c r="D254" s="873"/>
      <c r="E254" s="1152"/>
      <c r="F254" s="1152"/>
      <c r="G254" s="1152"/>
      <c r="H254" s="1152"/>
      <c r="I254" s="1152"/>
      <c r="J254" s="1152"/>
      <c r="K254" s="1152"/>
      <c r="L254" s="1152"/>
      <c r="M254" s="1152"/>
      <c r="N254" s="1152"/>
      <c r="O254" s="1152"/>
      <c r="P254" s="1152"/>
      <c r="Q254" s="1152"/>
      <c r="R254" s="1152"/>
      <c r="S254" s="1152"/>
      <c r="T254" s="1152"/>
      <c r="U254" s="1152"/>
      <c r="V254" s="1152"/>
      <c r="W254" s="1152"/>
      <c r="X254" s="1152"/>
      <c r="Y254" s="1152"/>
      <c r="Z254" s="1152"/>
      <c r="AA254" s="1152"/>
      <c r="AB254" s="1152"/>
      <c r="AC254" s="1152"/>
      <c r="AD254" s="1152"/>
      <c r="AE254" s="1152"/>
      <c r="AF254" s="1152"/>
      <c r="AG254" s="1152"/>
      <c r="AH254" s="1152"/>
      <c r="AI254" s="1152"/>
      <c r="AJ254" s="1152"/>
      <c r="AK254" s="1152"/>
      <c r="AL254" s="1152"/>
      <c r="AM254" s="1153"/>
    </row>
    <row r="255" spans="1:39" ht="31.5">
      <c r="A255" s="407"/>
      <c r="B255" s="226" t="s">
        <v>18</v>
      </c>
      <c r="C255" s="220" t="s">
        <v>93</v>
      </c>
      <c r="D255" s="1154"/>
      <c r="E255" s="1155"/>
      <c r="F255" s="1155"/>
      <c r="G255" s="1155"/>
      <c r="H255" s="1155"/>
      <c r="I255" s="1155"/>
      <c r="J255" s="1155"/>
      <c r="K255" s="1155"/>
      <c r="L255" s="1155"/>
      <c r="M255" s="1155"/>
      <c r="N255" s="1155"/>
      <c r="O255" s="1155"/>
      <c r="P255" s="1155"/>
      <c r="Q255" s="1155"/>
      <c r="R255" s="1155"/>
      <c r="S255" s="1155"/>
      <c r="T255" s="1155"/>
      <c r="U255" s="1155"/>
      <c r="V255" s="1155"/>
      <c r="W255" s="1155"/>
      <c r="X255" s="1155"/>
      <c r="Y255" s="1155"/>
      <c r="Z255" s="1155"/>
      <c r="AA255" s="1155"/>
      <c r="AB255" s="1155"/>
      <c r="AC255" s="1155"/>
      <c r="AD255" s="1155"/>
      <c r="AE255" s="1155"/>
      <c r="AF255" s="1155"/>
      <c r="AG255" s="1155"/>
      <c r="AH255" s="1155"/>
      <c r="AI255" s="1155"/>
      <c r="AJ255" s="1155"/>
      <c r="AK255" s="1155"/>
      <c r="AL255" s="1155"/>
      <c r="AM255" s="1156"/>
    </row>
    <row r="256" spans="1:39" ht="15.75">
      <c r="A256" s="403" t="s">
        <v>187</v>
      </c>
      <c r="B256" s="229" t="s">
        <v>18</v>
      </c>
      <c r="C256" s="207" t="s">
        <v>515</v>
      </c>
      <c r="D256" s="191"/>
      <c r="E256" s="192"/>
      <c r="F256" s="193"/>
      <c r="G256" s="192"/>
      <c r="H256" s="193"/>
      <c r="I256" s="213"/>
      <c r="J256" s="191">
        <v>2</v>
      </c>
      <c r="K256" s="192">
        <v>30</v>
      </c>
      <c r="L256" s="193">
        <v>1</v>
      </c>
      <c r="M256" s="192">
        <v>15</v>
      </c>
      <c r="N256" s="193">
        <v>4</v>
      </c>
      <c r="O256" s="213" t="s">
        <v>18</v>
      </c>
      <c r="P256" s="191"/>
      <c r="Q256" s="192"/>
      <c r="R256" s="193"/>
      <c r="S256" s="192"/>
      <c r="T256" s="193"/>
      <c r="U256" s="213"/>
      <c r="V256" s="191"/>
      <c r="W256" s="192"/>
      <c r="X256" s="193"/>
      <c r="Y256" s="192"/>
      <c r="Z256" s="193"/>
      <c r="AA256" s="213"/>
      <c r="AB256" s="191"/>
      <c r="AC256" s="192"/>
      <c r="AD256" s="193"/>
      <c r="AE256" s="192"/>
      <c r="AF256" s="415"/>
      <c r="AG256" s="214"/>
      <c r="AH256" s="228">
        <f aca="true" t="shared" si="11" ref="AH256:AH273">SUM(AG256,D256,J256,P256,V256,AB256)</f>
        <v>2</v>
      </c>
      <c r="AI256" s="192">
        <f aca="true" t="shared" si="12" ref="AI256:AL273">SUM(E256,K256,Q256,W256,AC256)</f>
        <v>30</v>
      </c>
      <c r="AJ256" s="251">
        <f t="shared" si="12"/>
        <v>1</v>
      </c>
      <c r="AK256" s="192">
        <f t="shared" si="12"/>
        <v>15</v>
      </c>
      <c r="AL256" s="251">
        <f>SUM(H256,N256,T256,Z256,AF256)</f>
        <v>4</v>
      </c>
      <c r="AM256" s="190">
        <f aca="true" t="shared" si="13" ref="AM256:AM273">SUM(AH256,AJ256)</f>
        <v>3</v>
      </c>
    </row>
    <row r="257" spans="1:39" ht="15.75">
      <c r="A257" s="403" t="s">
        <v>186</v>
      </c>
      <c r="B257" s="237" t="s">
        <v>18</v>
      </c>
      <c r="C257" s="209" t="s">
        <v>312</v>
      </c>
      <c r="D257" s="252"/>
      <c r="E257" s="253"/>
      <c r="F257" s="254"/>
      <c r="G257" s="253"/>
      <c r="H257" s="254"/>
      <c r="I257" s="255"/>
      <c r="J257" s="252"/>
      <c r="K257" s="253"/>
      <c r="L257" s="254"/>
      <c r="M257" s="253"/>
      <c r="N257" s="254"/>
      <c r="O257" s="255"/>
      <c r="P257" s="252"/>
      <c r="Q257" s="253"/>
      <c r="R257" s="254"/>
      <c r="S257" s="253"/>
      <c r="T257" s="254"/>
      <c r="U257" s="255"/>
      <c r="V257" s="252"/>
      <c r="W257" s="253"/>
      <c r="X257" s="254"/>
      <c r="Y257" s="253"/>
      <c r="Z257" s="254"/>
      <c r="AA257" s="255"/>
      <c r="AB257" s="252">
        <v>3</v>
      </c>
      <c r="AC257" s="253">
        <v>45</v>
      </c>
      <c r="AD257" s="254">
        <v>1</v>
      </c>
      <c r="AE257" s="253">
        <v>15</v>
      </c>
      <c r="AF257" s="254">
        <v>6</v>
      </c>
      <c r="AG257" s="731" t="s">
        <v>18</v>
      </c>
      <c r="AH257" s="256">
        <f>SUM(AG257,D257,J257,P257,V257,AB257)</f>
        <v>3</v>
      </c>
      <c r="AI257" s="253">
        <f>SUM(E257,K257,Q257,W257,AC257)</f>
        <v>45</v>
      </c>
      <c r="AJ257" s="257">
        <f>SUM(F257,L257,R257,X257,AD257)</f>
        <v>1</v>
      </c>
      <c r="AK257" s="253">
        <f>SUM(G257,M257,S257,Y257,AE257)</f>
        <v>15</v>
      </c>
      <c r="AL257" s="257">
        <f>SUM(H257,N257,T257,Z257,AF257)</f>
        <v>6</v>
      </c>
      <c r="AM257" s="185">
        <f>SUM(AH257,AJ257)</f>
        <v>4</v>
      </c>
    </row>
    <row r="258" spans="1:39" ht="15.75">
      <c r="A258" s="407"/>
      <c r="B258" s="229"/>
      <c r="C258" s="283" t="s">
        <v>241</v>
      </c>
      <c r="D258" s="870"/>
      <c r="E258" s="1157"/>
      <c r="F258" s="1157"/>
      <c r="G258" s="1157"/>
      <c r="H258" s="1157"/>
      <c r="I258" s="1157"/>
      <c r="J258" s="1157"/>
      <c r="K258" s="1157"/>
      <c r="L258" s="1157"/>
      <c r="M258" s="1157"/>
      <c r="N258" s="1157"/>
      <c r="O258" s="1157"/>
      <c r="P258" s="1157"/>
      <c r="Q258" s="1157"/>
      <c r="R258" s="1157"/>
      <c r="S258" s="1157"/>
      <c r="T258" s="1157"/>
      <c r="U258" s="1157"/>
      <c r="V258" s="1157"/>
      <c r="W258" s="1157"/>
      <c r="X258" s="1157"/>
      <c r="Y258" s="1157"/>
      <c r="Z258" s="1157"/>
      <c r="AA258" s="1157"/>
      <c r="AB258" s="1157"/>
      <c r="AC258" s="1157"/>
      <c r="AD258" s="1157"/>
      <c r="AE258" s="1157"/>
      <c r="AF258" s="1157"/>
      <c r="AG258" s="1157"/>
      <c r="AH258" s="1157"/>
      <c r="AI258" s="1157"/>
      <c r="AJ258" s="1157"/>
      <c r="AK258" s="1157"/>
      <c r="AL258" s="1157"/>
      <c r="AM258" s="1158"/>
    </row>
    <row r="259" spans="1:39" ht="15.75">
      <c r="A259" s="403" t="s">
        <v>302</v>
      </c>
      <c r="B259" s="226" t="s">
        <v>18</v>
      </c>
      <c r="C259" s="205" t="s">
        <v>166</v>
      </c>
      <c r="D259" s="191"/>
      <c r="E259" s="192"/>
      <c r="F259" s="193"/>
      <c r="G259" s="192"/>
      <c r="H259" s="193"/>
      <c r="I259" s="213"/>
      <c r="J259" s="191">
        <v>2</v>
      </c>
      <c r="K259" s="192">
        <v>30</v>
      </c>
      <c r="L259" s="193">
        <v>2</v>
      </c>
      <c r="M259" s="192">
        <v>30</v>
      </c>
      <c r="N259" s="193">
        <v>6</v>
      </c>
      <c r="O259" s="213" t="s">
        <v>242</v>
      </c>
      <c r="P259" s="191"/>
      <c r="Q259" s="192"/>
      <c r="R259" s="193"/>
      <c r="S259" s="192"/>
      <c r="T259" s="193"/>
      <c r="U259" s="213"/>
      <c r="V259" s="191"/>
      <c r="W259" s="192"/>
      <c r="X259" s="193"/>
      <c r="Y259" s="192"/>
      <c r="Z259" s="193"/>
      <c r="AA259" s="213"/>
      <c r="AB259" s="191"/>
      <c r="AC259" s="192"/>
      <c r="AD259" s="193"/>
      <c r="AE259" s="192"/>
      <c r="AF259" s="193"/>
      <c r="AG259" s="259"/>
      <c r="AH259" s="228">
        <f>SUM(AG259,D259,J259,P259,V259,AB259)</f>
        <v>2</v>
      </c>
      <c r="AI259" s="192">
        <f aca="true" t="shared" si="14" ref="AI259:AL260">SUM(E259,K259,Q259,W259,AC259)</f>
        <v>30</v>
      </c>
      <c r="AJ259" s="251">
        <f t="shared" si="14"/>
        <v>2</v>
      </c>
      <c r="AK259" s="192">
        <f t="shared" si="14"/>
        <v>30</v>
      </c>
      <c r="AL259" s="251">
        <f t="shared" si="14"/>
        <v>6</v>
      </c>
      <c r="AM259" s="190">
        <f>SUM(AH259,AJ259)</f>
        <v>4</v>
      </c>
    </row>
    <row r="260" spans="1:39" ht="15.75">
      <c r="A260" s="403" t="s">
        <v>308</v>
      </c>
      <c r="B260" s="226" t="s">
        <v>18</v>
      </c>
      <c r="C260" s="205" t="s">
        <v>168</v>
      </c>
      <c r="D260" s="191"/>
      <c r="E260" s="192"/>
      <c r="F260" s="193"/>
      <c r="G260" s="192"/>
      <c r="H260" s="193"/>
      <c r="I260" s="213"/>
      <c r="J260" s="191"/>
      <c r="K260" s="192"/>
      <c r="L260" s="193"/>
      <c r="M260" s="192"/>
      <c r="N260" s="193"/>
      <c r="O260" s="213"/>
      <c r="P260" s="191">
        <v>2</v>
      </c>
      <c r="Q260" s="192">
        <v>30</v>
      </c>
      <c r="R260" s="193">
        <v>1</v>
      </c>
      <c r="S260" s="192">
        <v>15</v>
      </c>
      <c r="T260" s="193">
        <v>5</v>
      </c>
      <c r="U260" s="213" t="s">
        <v>363</v>
      </c>
      <c r="V260" s="416"/>
      <c r="W260" s="417"/>
      <c r="X260" s="418"/>
      <c r="Y260" s="417"/>
      <c r="Z260" s="418"/>
      <c r="AA260" s="419"/>
      <c r="AB260" s="416"/>
      <c r="AC260" s="417"/>
      <c r="AD260" s="418"/>
      <c r="AE260" s="417"/>
      <c r="AF260" s="418"/>
      <c r="AG260" s="420"/>
      <c r="AH260" s="228">
        <f>SUM(AG260,D260,J260,P260,V260,AB260)</f>
        <v>2</v>
      </c>
      <c r="AI260" s="192">
        <f t="shared" si="14"/>
        <v>30</v>
      </c>
      <c r="AJ260" s="251">
        <f t="shared" si="14"/>
        <v>1</v>
      </c>
      <c r="AK260" s="192">
        <f t="shared" si="14"/>
        <v>15</v>
      </c>
      <c r="AL260" s="251">
        <f t="shared" si="14"/>
        <v>5</v>
      </c>
      <c r="AM260" s="190">
        <f>SUM(AH260,AJ260)</f>
        <v>3</v>
      </c>
    </row>
    <row r="261" spans="1:39" ht="15.75">
      <c r="A261" s="403" t="s">
        <v>309</v>
      </c>
      <c r="B261" s="229" t="s">
        <v>18</v>
      </c>
      <c r="C261" s="207" t="s">
        <v>169</v>
      </c>
      <c r="D261" s="167"/>
      <c r="E261" s="168"/>
      <c r="F261" s="169"/>
      <c r="G261" s="168"/>
      <c r="H261" s="169"/>
      <c r="I261" s="211"/>
      <c r="J261" s="167"/>
      <c r="K261" s="168"/>
      <c r="L261" s="169"/>
      <c r="M261" s="168"/>
      <c r="N261" s="169"/>
      <c r="O261" s="211"/>
      <c r="P261" s="167"/>
      <c r="Q261" s="168"/>
      <c r="R261" s="169"/>
      <c r="S261" s="168"/>
      <c r="T261" s="169"/>
      <c r="U261" s="211"/>
      <c r="V261" s="167">
        <v>3</v>
      </c>
      <c r="W261" s="168">
        <v>45</v>
      </c>
      <c r="X261" s="169">
        <v>1</v>
      </c>
      <c r="Y261" s="168">
        <v>15</v>
      </c>
      <c r="Z261" s="169">
        <v>5</v>
      </c>
      <c r="AA261" s="211" t="s">
        <v>243</v>
      </c>
      <c r="AB261" s="167"/>
      <c r="AC261" s="168"/>
      <c r="AD261" s="169"/>
      <c r="AE261" s="168"/>
      <c r="AF261" s="169"/>
      <c r="AG261" s="212"/>
      <c r="AH261" s="236">
        <f t="shared" si="11"/>
        <v>3</v>
      </c>
      <c r="AI261" s="168">
        <f t="shared" si="12"/>
        <v>45</v>
      </c>
      <c r="AJ261" s="234">
        <f t="shared" si="12"/>
        <v>1</v>
      </c>
      <c r="AK261" s="168">
        <f t="shared" si="12"/>
        <v>15</v>
      </c>
      <c r="AL261" s="234">
        <f>SUM(H261,N261,T261,Z261,AF261)</f>
        <v>5</v>
      </c>
      <c r="AM261" s="128">
        <f t="shared" si="13"/>
        <v>4</v>
      </c>
    </row>
    <row r="262" spans="1:39" ht="31.5">
      <c r="A262" s="404" t="s">
        <v>353</v>
      </c>
      <c r="B262" s="237" t="s">
        <v>244</v>
      </c>
      <c r="C262" s="217" t="s">
        <v>245</v>
      </c>
      <c r="D262" s="252"/>
      <c r="E262" s="253"/>
      <c r="F262" s="254"/>
      <c r="G262" s="253"/>
      <c r="H262" s="254"/>
      <c r="I262" s="255"/>
      <c r="J262" s="252"/>
      <c r="K262" s="253"/>
      <c r="L262" s="254"/>
      <c r="M262" s="253"/>
      <c r="N262" s="254"/>
      <c r="O262" s="255"/>
      <c r="P262" s="252"/>
      <c r="Q262" s="253"/>
      <c r="R262" s="254"/>
      <c r="S262" s="253"/>
      <c r="T262" s="254"/>
      <c r="U262" s="255"/>
      <c r="V262" s="252"/>
      <c r="W262" s="253"/>
      <c r="X262" s="254"/>
      <c r="Y262" s="253"/>
      <c r="Z262" s="254"/>
      <c r="AA262" s="255" t="s">
        <v>246</v>
      </c>
      <c r="AB262" s="252"/>
      <c r="AC262" s="253"/>
      <c r="AD262" s="254"/>
      <c r="AE262" s="253"/>
      <c r="AF262" s="254"/>
      <c r="AG262" s="260"/>
      <c r="AH262" s="236">
        <f t="shared" si="11"/>
        <v>0</v>
      </c>
      <c r="AI262" s="253">
        <f t="shared" si="12"/>
        <v>0</v>
      </c>
      <c r="AJ262" s="257">
        <f t="shared" si="12"/>
        <v>0</v>
      </c>
      <c r="AK262" s="253">
        <f t="shared" si="12"/>
        <v>0</v>
      </c>
      <c r="AL262" s="257">
        <f>SUM(H262,N262,T262,Z262,AF262)</f>
        <v>0</v>
      </c>
      <c r="AM262" s="185">
        <f t="shared" si="13"/>
        <v>0</v>
      </c>
    </row>
    <row r="263" spans="1:39" ht="15.75">
      <c r="A263" s="408"/>
      <c r="B263" s="229" t="s">
        <v>18</v>
      </c>
      <c r="C263" s="283" t="s">
        <v>247</v>
      </c>
      <c r="D263" s="870"/>
      <c r="E263" s="1157"/>
      <c r="F263" s="1157"/>
      <c r="G263" s="1157"/>
      <c r="H263" s="1157"/>
      <c r="I263" s="1157"/>
      <c r="J263" s="1157"/>
      <c r="K263" s="1157"/>
      <c r="L263" s="1157"/>
      <c r="M263" s="1157"/>
      <c r="N263" s="1157"/>
      <c r="O263" s="1157"/>
      <c r="P263" s="1157"/>
      <c r="Q263" s="1157"/>
      <c r="R263" s="1157"/>
      <c r="S263" s="1157"/>
      <c r="T263" s="1157"/>
      <c r="U263" s="1157"/>
      <c r="V263" s="1157"/>
      <c r="W263" s="1157"/>
      <c r="X263" s="1157"/>
      <c r="Y263" s="1157"/>
      <c r="Z263" s="1157"/>
      <c r="AA263" s="1157"/>
      <c r="AB263" s="1157"/>
      <c r="AC263" s="1157"/>
      <c r="AD263" s="1157"/>
      <c r="AE263" s="1157"/>
      <c r="AF263" s="1157"/>
      <c r="AG263" s="1157"/>
      <c r="AH263" s="1157">
        <f t="shared" si="11"/>
        <v>0</v>
      </c>
      <c r="AI263" s="1157">
        <f t="shared" si="12"/>
        <v>0</v>
      </c>
      <c r="AJ263" s="1157">
        <f t="shared" si="12"/>
        <v>0</v>
      </c>
      <c r="AK263" s="1157">
        <f t="shared" si="12"/>
        <v>0</v>
      </c>
      <c r="AL263" s="1157">
        <f>SUM(H263,N263,T263,Z263,AF263)</f>
        <v>0</v>
      </c>
      <c r="AM263" s="1158">
        <f t="shared" si="13"/>
        <v>0</v>
      </c>
    </row>
    <row r="264" spans="1:39" ht="15.75">
      <c r="A264" s="404" t="s">
        <v>303</v>
      </c>
      <c r="B264" s="226" t="s">
        <v>18</v>
      </c>
      <c r="C264" s="218" t="s">
        <v>91</v>
      </c>
      <c r="D264" s="191"/>
      <c r="E264" s="192"/>
      <c r="F264" s="193"/>
      <c r="G264" s="192"/>
      <c r="H264" s="193"/>
      <c r="I264" s="213"/>
      <c r="J264" s="191">
        <v>1</v>
      </c>
      <c r="K264" s="192">
        <v>15</v>
      </c>
      <c r="L264" s="193">
        <v>1</v>
      </c>
      <c r="M264" s="192">
        <v>15</v>
      </c>
      <c r="N264" s="193">
        <v>4</v>
      </c>
      <c r="O264" s="213" t="s">
        <v>20</v>
      </c>
      <c r="P264" s="191"/>
      <c r="Q264" s="192"/>
      <c r="R264" s="193"/>
      <c r="S264" s="192"/>
      <c r="T264" s="193"/>
      <c r="U264" s="213"/>
      <c r="V264" s="191"/>
      <c r="W264" s="192"/>
      <c r="X264" s="193"/>
      <c r="Y264" s="192"/>
      <c r="Z264" s="193"/>
      <c r="AA264" s="213"/>
      <c r="AB264" s="191"/>
      <c r="AC264" s="192"/>
      <c r="AD264" s="193"/>
      <c r="AE264" s="192"/>
      <c r="AF264" s="193"/>
      <c r="AG264" s="214"/>
      <c r="AH264" s="236">
        <f>SUM(AG264,D264,J264,P264,V264,AB264)</f>
        <v>1</v>
      </c>
      <c r="AI264" s="192">
        <f t="shared" si="12"/>
        <v>15</v>
      </c>
      <c r="AJ264" s="251">
        <f t="shared" si="12"/>
        <v>1</v>
      </c>
      <c r="AK264" s="192">
        <f t="shared" si="12"/>
        <v>15</v>
      </c>
      <c r="AL264" s="251">
        <f t="shared" si="12"/>
        <v>4</v>
      </c>
      <c r="AM264" s="190">
        <f>SUM(AH264,AJ264)</f>
        <v>2</v>
      </c>
    </row>
    <row r="265" spans="1:39" ht="15.75">
      <c r="A265" s="404" t="s">
        <v>341</v>
      </c>
      <c r="B265" s="229" t="s">
        <v>18</v>
      </c>
      <c r="C265" s="208" t="s">
        <v>90</v>
      </c>
      <c r="D265" s="167"/>
      <c r="E265" s="168"/>
      <c r="F265" s="169"/>
      <c r="G265" s="168"/>
      <c r="H265" s="169"/>
      <c r="I265" s="211"/>
      <c r="J265" s="167"/>
      <c r="K265" s="168"/>
      <c r="L265" s="169"/>
      <c r="M265" s="168"/>
      <c r="N265" s="169"/>
      <c r="O265" s="211"/>
      <c r="P265" s="167">
        <v>2</v>
      </c>
      <c r="Q265" s="168">
        <v>30</v>
      </c>
      <c r="R265" s="169">
        <v>1</v>
      </c>
      <c r="S265" s="168">
        <v>15</v>
      </c>
      <c r="T265" s="169">
        <v>5</v>
      </c>
      <c r="U265" s="211" t="s">
        <v>20</v>
      </c>
      <c r="V265" s="167"/>
      <c r="W265" s="168"/>
      <c r="X265" s="169"/>
      <c r="Y265" s="168"/>
      <c r="Z265" s="169"/>
      <c r="AA265" s="211"/>
      <c r="AB265" s="167"/>
      <c r="AC265" s="168"/>
      <c r="AD265" s="169"/>
      <c r="AE265" s="168"/>
      <c r="AF265" s="169"/>
      <c r="AG265" s="212"/>
      <c r="AH265" s="236">
        <f>SUM(AG265,D265,J265,P265,V265,AB265)</f>
        <v>2</v>
      </c>
      <c r="AI265" s="168">
        <f t="shared" si="12"/>
        <v>30</v>
      </c>
      <c r="AJ265" s="234">
        <f t="shared" si="12"/>
        <v>1</v>
      </c>
      <c r="AK265" s="168">
        <f t="shared" si="12"/>
        <v>15</v>
      </c>
      <c r="AL265" s="234">
        <f t="shared" si="12"/>
        <v>5</v>
      </c>
      <c r="AM265" s="128">
        <f>SUM(AH265,AJ265)</f>
        <v>3</v>
      </c>
    </row>
    <row r="266" spans="1:39" ht="15.75">
      <c r="A266" s="404" t="s">
        <v>357</v>
      </c>
      <c r="B266" s="226" t="s">
        <v>18</v>
      </c>
      <c r="C266" s="218" t="s">
        <v>201</v>
      </c>
      <c r="D266" s="191"/>
      <c r="E266" s="192"/>
      <c r="F266" s="193"/>
      <c r="G266" s="192"/>
      <c r="H266" s="193"/>
      <c r="I266" s="213"/>
      <c r="J266" s="191"/>
      <c r="K266" s="192"/>
      <c r="L266" s="193"/>
      <c r="M266" s="192"/>
      <c r="N266" s="193"/>
      <c r="O266" s="213"/>
      <c r="P266" s="191"/>
      <c r="Q266" s="192"/>
      <c r="R266" s="193"/>
      <c r="S266" s="192"/>
      <c r="T266" s="193"/>
      <c r="U266" s="213"/>
      <c r="V266" s="191">
        <v>1</v>
      </c>
      <c r="W266" s="192">
        <v>15</v>
      </c>
      <c r="X266" s="193">
        <v>1</v>
      </c>
      <c r="Y266" s="192">
        <v>15</v>
      </c>
      <c r="Z266" s="193">
        <v>4</v>
      </c>
      <c r="AA266" s="213" t="s">
        <v>248</v>
      </c>
      <c r="AB266" s="191"/>
      <c r="AC266" s="192"/>
      <c r="AD266" s="193"/>
      <c r="AE266" s="192"/>
      <c r="AF266" s="193"/>
      <c r="AG266" s="214"/>
      <c r="AH266" s="228">
        <f t="shared" si="11"/>
        <v>1</v>
      </c>
      <c r="AI266" s="192">
        <f t="shared" si="12"/>
        <v>15</v>
      </c>
      <c r="AJ266" s="251">
        <f t="shared" si="12"/>
        <v>1</v>
      </c>
      <c r="AK266" s="192">
        <f t="shared" si="12"/>
        <v>15</v>
      </c>
      <c r="AL266" s="251">
        <f aca="true" t="shared" si="15" ref="AL266:AL271">SUM(H266,N266,T266,Z266,AF266)</f>
        <v>4</v>
      </c>
      <c r="AM266" s="190">
        <f t="shared" si="13"/>
        <v>2</v>
      </c>
    </row>
    <row r="267" spans="1:39" ht="15.75">
      <c r="A267" s="404" t="s">
        <v>346</v>
      </c>
      <c r="B267" s="229" t="s">
        <v>18</v>
      </c>
      <c r="C267" s="208" t="s">
        <v>462</v>
      </c>
      <c r="D267" s="167"/>
      <c r="E267" s="168"/>
      <c r="F267" s="169"/>
      <c r="G267" s="168"/>
      <c r="H267" s="169"/>
      <c r="I267" s="211"/>
      <c r="J267" s="167"/>
      <c r="K267" s="168"/>
      <c r="L267" s="169"/>
      <c r="M267" s="168"/>
      <c r="N267" s="169"/>
      <c r="O267" s="211"/>
      <c r="P267" s="167"/>
      <c r="Q267" s="168"/>
      <c r="R267" s="169"/>
      <c r="S267" s="168"/>
      <c r="T267" s="169"/>
      <c r="U267" s="211"/>
      <c r="V267" s="167">
        <v>1</v>
      </c>
      <c r="W267" s="168">
        <v>15</v>
      </c>
      <c r="X267" s="169">
        <v>1</v>
      </c>
      <c r="Y267" s="168">
        <v>15</v>
      </c>
      <c r="Z267" s="169">
        <v>4</v>
      </c>
      <c r="AA267" s="211" t="s">
        <v>248</v>
      </c>
      <c r="AB267" s="167"/>
      <c r="AC267" s="168"/>
      <c r="AD267" s="169"/>
      <c r="AE267" s="168"/>
      <c r="AF267" s="170"/>
      <c r="AG267" s="212"/>
      <c r="AH267" s="236">
        <f>SUM(AG267,D267,J267,P267,V267,AB267)</f>
        <v>1</v>
      </c>
      <c r="AI267" s="168">
        <f>SUM(E267,K267,Q267,W267,AC267)</f>
        <v>15</v>
      </c>
      <c r="AJ267" s="234">
        <f t="shared" si="12"/>
        <v>1</v>
      </c>
      <c r="AK267" s="168">
        <f>SUM(G267,M267,S267,Y267,AE267)</f>
        <v>15</v>
      </c>
      <c r="AL267" s="234">
        <f t="shared" si="15"/>
        <v>4</v>
      </c>
      <c r="AM267" s="128">
        <f>SUM(AH267,AJ267)</f>
        <v>2</v>
      </c>
    </row>
    <row r="268" spans="1:39" ht="31.5">
      <c r="A268" s="404" t="s">
        <v>354</v>
      </c>
      <c r="B268" s="229" t="s">
        <v>18</v>
      </c>
      <c r="C268" s="208" t="s">
        <v>199</v>
      </c>
      <c r="D268" s="167"/>
      <c r="E268" s="168"/>
      <c r="F268" s="169"/>
      <c r="G268" s="168"/>
      <c r="H268" s="169"/>
      <c r="I268" s="211"/>
      <c r="J268" s="167"/>
      <c r="K268" s="168"/>
      <c r="L268" s="169"/>
      <c r="M268" s="168"/>
      <c r="N268" s="169"/>
      <c r="O268" s="211"/>
      <c r="P268" s="167"/>
      <c r="Q268" s="168"/>
      <c r="R268" s="169"/>
      <c r="S268" s="168"/>
      <c r="T268" s="169"/>
      <c r="U268" s="211"/>
      <c r="V268" s="167">
        <v>1</v>
      </c>
      <c r="W268" s="168">
        <v>15</v>
      </c>
      <c r="X268" s="169">
        <v>1</v>
      </c>
      <c r="Y268" s="168">
        <v>15</v>
      </c>
      <c r="Z268" s="169">
        <v>3</v>
      </c>
      <c r="AA268" s="211" t="s">
        <v>248</v>
      </c>
      <c r="AB268" s="167"/>
      <c r="AC268" s="168"/>
      <c r="AD268" s="169"/>
      <c r="AE268" s="168"/>
      <c r="AF268" s="170"/>
      <c r="AG268" s="212"/>
      <c r="AH268" s="236">
        <f>SUM(AG268,D268,J268,P268,V268,AB268)</f>
        <v>1</v>
      </c>
      <c r="AI268" s="168">
        <f t="shared" si="12"/>
        <v>15</v>
      </c>
      <c r="AJ268" s="234">
        <f t="shared" si="12"/>
        <v>1</v>
      </c>
      <c r="AK268" s="168">
        <f t="shared" si="12"/>
        <v>15</v>
      </c>
      <c r="AL268" s="234">
        <f t="shared" si="15"/>
        <v>3</v>
      </c>
      <c r="AM268" s="128">
        <f>SUM(AH268,AJ268)</f>
        <v>2</v>
      </c>
    </row>
    <row r="269" spans="1:39" ht="15.75">
      <c r="A269" s="404" t="s">
        <v>358</v>
      </c>
      <c r="B269" s="229" t="s">
        <v>18</v>
      </c>
      <c r="C269" s="208" t="s">
        <v>202</v>
      </c>
      <c r="D269" s="167"/>
      <c r="E269" s="168"/>
      <c r="F269" s="169"/>
      <c r="G269" s="168"/>
      <c r="H269" s="169"/>
      <c r="I269" s="211"/>
      <c r="J269" s="167"/>
      <c r="K269" s="168"/>
      <c r="L269" s="169"/>
      <c r="M269" s="168"/>
      <c r="N269" s="169"/>
      <c r="O269" s="211"/>
      <c r="P269" s="167"/>
      <c r="Q269" s="168"/>
      <c r="R269" s="169"/>
      <c r="S269" s="168"/>
      <c r="T269" s="169"/>
      <c r="U269" s="211"/>
      <c r="V269" s="167"/>
      <c r="W269" s="168"/>
      <c r="X269" s="169"/>
      <c r="Y269" s="168"/>
      <c r="Z269" s="169"/>
      <c r="AA269" s="211"/>
      <c r="AB269" s="167">
        <v>3</v>
      </c>
      <c r="AC269" s="168">
        <v>45</v>
      </c>
      <c r="AD269" s="169">
        <v>3</v>
      </c>
      <c r="AE269" s="168">
        <v>45</v>
      </c>
      <c r="AF269" s="170">
        <v>5</v>
      </c>
      <c r="AG269" s="212" t="s">
        <v>249</v>
      </c>
      <c r="AH269" s="236">
        <f t="shared" si="11"/>
        <v>3</v>
      </c>
      <c r="AI269" s="168">
        <f t="shared" si="12"/>
        <v>45</v>
      </c>
      <c r="AJ269" s="234">
        <f t="shared" si="12"/>
        <v>3</v>
      </c>
      <c r="AK269" s="168">
        <f t="shared" si="12"/>
        <v>45</v>
      </c>
      <c r="AL269" s="234">
        <f t="shared" si="15"/>
        <v>5</v>
      </c>
      <c r="AM269" s="128">
        <f t="shared" si="13"/>
        <v>6</v>
      </c>
    </row>
    <row r="270" spans="1:39" ht="15.75">
      <c r="A270" s="404" t="s">
        <v>347</v>
      </c>
      <c r="B270" s="229" t="s">
        <v>18</v>
      </c>
      <c r="C270" s="208" t="s">
        <v>203</v>
      </c>
      <c r="D270" s="167"/>
      <c r="E270" s="168"/>
      <c r="F270" s="169"/>
      <c r="G270" s="168"/>
      <c r="H270" s="169"/>
      <c r="I270" s="211"/>
      <c r="J270" s="167"/>
      <c r="K270" s="168"/>
      <c r="L270" s="169"/>
      <c r="M270" s="168"/>
      <c r="N270" s="169"/>
      <c r="O270" s="211"/>
      <c r="P270" s="167"/>
      <c r="Q270" s="168"/>
      <c r="R270" s="169"/>
      <c r="S270" s="168"/>
      <c r="T270" s="169"/>
      <c r="U270" s="211"/>
      <c r="V270" s="167"/>
      <c r="W270" s="168"/>
      <c r="X270" s="169"/>
      <c r="Y270" s="168"/>
      <c r="Z270" s="169"/>
      <c r="AA270" s="211"/>
      <c r="AB270" s="167">
        <v>1</v>
      </c>
      <c r="AC270" s="168">
        <v>15</v>
      </c>
      <c r="AD270" s="169">
        <v>1</v>
      </c>
      <c r="AE270" s="168">
        <v>15</v>
      </c>
      <c r="AF270" s="170">
        <v>3</v>
      </c>
      <c r="AG270" s="212" t="s">
        <v>249</v>
      </c>
      <c r="AH270" s="236">
        <f t="shared" si="11"/>
        <v>1</v>
      </c>
      <c r="AI270" s="168">
        <f t="shared" si="12"/>
        <v>15</v>
      </c>
      <c r="AJ270" s="234">
        <f t="shared" si="12"/>
        <v>1</v>
      </c>
      <c r="AK270" s="168">
        <f t="shared" si="12"/>
        <v>15</v>
      </c>
      <c r="AL270" s="234">
        <f t="shared" si="15"/>
        <v>3</v>
      </c>
      <c r="AM270" s="128">
        <f t="shared" si="13"/>
        <v>2</v>
      </c>
    </row>
    <row r="271" spans="1:39" ht="31.5">
      <c r="A271" s="400" t="s">
        <v>355</v>
      </c>
      <c r="B271" s="229" t="s">
        <v>18</v>
      </c>
      <c r="C271" s="208" t="s">
        <v>200</v>
      </c>
      <c r="D271" s="167"/>
      <c r="E271" s="168"/>
      <c r="F271" s="169"/>
      <c r="G271" s="168"/>
      <c r="H271" s="169"/>
      <c r="I271" s="211"/>
      <c r="J271" s="167"/>
      <c r="K271" s="168"/>
      <c r="L271" s="169"/>
      <c r="M271" s="168"/>
      <c r="N271" s="169"/>
      <c r="O271" s="211"/>
      <c r="P271" s="167"/>
      <c r="Q271" s="168"/>
      <c r="R271" s="169"/>
      <c r="S271" s="168"/>
      <c r="T271" s="169"/>
      <c r="U271" s="211"/>
      <c r="V271" s="167"/>
      <c r="W271" s="168"/>
      <c r="X271" s="169"/>
      <c r="Y271" s="168"/>
      <c r="Z271" s="169"/>
      <c r="AA271" s="211"/>
      <c r="AB271" s="167">
        <v>2</v>
      </c>
      <c r="AC271" s="168">
        <v>30</v>
      </c>
      <c r="AD271" s="169">
        <v>1</v>
      </c>
      <c r="AE271" s="168">
        <v>15</v>
      </c>
      <c r="AF271" s="170">
        <v>3</v>
      </c>
      <c r="AG271" s="212" t="s">
        <v>249</v>
      </c>
      <c r="AH271" s="236">
        <f t="shared" si="11"/>
        <v>2</v>
      </c>
      <c r="AI271" s="168">
        <f t="shared" si="12"/>
        <v>30</v>
      </c>
      <c r="AJ271" s="234">
        <f t="shared" si="12"/>
        <v>1</v>
      </c>
      <c r="AK271" s="168">
        <f t="shared" si="12"/>
        <v>15</v>
      </c>
      <c r="AL271" s="234">
        <f t="shared" si="15"/>
        <v>3</v>
      </c>
      <c r="AM271" s="128">
        <f t="shared" si="13"/>
        <v>3</v>
      </c>
    </row>
    <row r="272" spans="1:39" ht="15.75">
      <c r="A272" s="430"/>
      <c r="B272" s="229" t="s">
        <v>25</v>
      </c>
      <c r="C272" s="208" t="s">
        <v>463</v>
      </c>
      <c r="D272" s="167"/>
      <c r="E272" s="168"/>
      <c r="F272" s="169"/>
      <c r="G272" s="168"/>
      <c r="H272" s="169"/>
      <c r="I272" s="211"/>
      <c r="J272" s="167"/>
      <c r="K272" s="168"/>
      <c r="L272" s="169"/>
      <c r="M272" s="168"/>
      <c r="N272" s="169"/>
      <c r="O272" s="211"/>
      <c r="P272" s="167"/>
      <c r="Q272" s="168"/>
      <c r="R272" s="169"/>
      <c r="S272" s="168"/>
      <c r="T272" s="169"/>
      <c r="U272" s="211"/>
      <c r="V272" s="167"/>
      <c r="W272" s="168"/>
      <c r="X272" s="169"/>
      <c r="Y272" s="168"/>
      <c r="Z272" s="169"/>
      <c r="AA272" s="211"/>
      <c r="AB272" s="167">
        <v>1</v>
      </c>
      <c r="AC272" s="168">
        <v>15</v>
      </c>
      <c r="AD272" s="169">
        <v>1</v>
      </c>
      <c r="AE272" s="168">
        <v>15</v>
      </c>
      <c r="AF272" s="170">
        <v>3</v>
      </c>
      <c r="AG272" s="212"/>
      <c r="AH272" s="167">
        <v>1</v>
      </c>
      <c r="AI272" s="168">
        <v>15</v>
      </c>
      <c r="AJ272" s="169">
        <v>1</v>
      </c>
      <c r="AK272" s="168">
        <v>15</v>
      </c>
      <c r="AL272" s="170">
        <v>3</v>
      </c>
      <c r="AM272" s="128">
        <v>2</v>
      </c>
    </row>
    <row r="273" spans="1:39" ht="32.25" thickBot="1">
      <c r="A273" s="404" t="s">
        <v>345</v>
      </c>
      <c r="B273" s="229" t="s">
        <v>298</v>
      </c>
      <c r="C273" s="208" t="s">
        <v>250</v>
      </c>
      <c r="D273" s="167"/>
      <c r="E273" s="168"/>
      <c r="F273" s="169"/>
      <c r="G273" s="168"/>
      <c r="H273" s="169"/>
      <c r="I273" s="211"/>
      <c r="J273" s="167"/>
      <c r="K273" s="168"/>
      <c r="L273" s="169"/>
      <c r="M273" s="168"/>
      <c r="N273" s="169"/>
      <c r="O273" s="211"/>
      <c r="P273" s="167"/>
      <c r="Q273" s="168"/>
      <c r="R273" s="169"/>
      <c r="S273" s="168"/>
      <c r="T273" s="169"/>
      <c r="U273" s="211"/>
      <c r="V273" s="167"/>
      <c r="W273" s="168"/>
      <c r="X273" s="169"/>
      <c r="Y273" s="168"/>
      <c r="Z273" s="169"/>
      <c r="AA273" s="211"/>
      <c r="AB273" s="167"/>
      <c r="AC273" s="168"/>
      <c r="AD273" s="169"/>
      <c r="AE273" s="168"/>
      <c r="AF273" s="169"/>
      <c r="AG273" s="212" t="s">
        <v>251</v>
      </c>
      <c r="AH273" s="236">
        <f t="shared" si="11"/>
        <v>0</v>
      </c>
      <c r="AI273" s="168">
        <f t="shared" si="12"/>
        <v>0</v>
      </c>
      <c r="AJ273" s="234">
        <f t="shared" si="12"/>
        <v>0</v>
      </c>
      <c r="AK273" s="168">
        <f t="shared" si="12"/>
        <v>0</v>
      </c>
      <c r="AL273" s="234">
        <f>SUM(H273,N273,T273,Z273,AF273)</f>
        <v>0</v>
      </c>
      <c r="AM273" s="128">
        <f t="shared" si="13"/>
        <v>0</v>
      </c>
    </row>
    <row r="274" spans="1:39" ht="16.5" thickBot="1">
      <c r="A274" s="261"/>
      <c r="B274" s="262"/>
      <c r="C274" s="284" t="s">
        <v>23</v>
      </c>
      <c r="D274" s="285">
        <f>SUM(D255:D273)</f>
        <v>0</v>
      </c>
      <c r="E274" s="286">
        <f>SUM(E255:E273)</f>
        <v>0</v>
      </c>
      <c r="F274" s="286">
        <f>SUM(F255:F273)</f>
        <v>0</v>
      </c>
      <c r="G274" s="286">
        <f>SUM(G269:G273)</f>
        <v>0</v>
      </c>
      <c r="H274" s="286">
        <f>SUM(H255:H273)</f>
        <v>0</v>
      </c>
      <c r="I274" s="287">
        <f>SUM(D274,F274)</f>
        <v>0</v>
      </c>
      <c r="J274" s="285">
        <f>SUM(J255:J273)</f>
        <v>5</v>
      </c>
      <c r="K274" s="286">
        <f>SUM(K255:K273)</f>
        <v>75</v>
      </c>
      <c r="L274" s="286">
        <f>SUM(L255:L273)</f>
        <v>4</v>
      </c>
      <c r="M274" s="286">
        <f>SUM(M255:M273)</f>
        <v>60</v>
      </c>
      <c r="N274" s="286">
        <f>SUM(N255:N273)</f>
        <v>14</v>
      </c>
      <c r="O274" s="287">
        <f>SUM(J274,L274)</f>
        <v>9</v>
      </c>
      <c r="P274" s="285">
        <f>SUM(P255:P273)</f>
        <v>4</v>
      </c>
      <c r="Q274" s="286">
        <f>SUM(Q255:Q273)</f>
        <v>60</v>
      </c>
      <c r="R274" s="286">
        <f>SUM(R255:R273)</f>
        <v>2</v>
      </c>
      <c r="S274" s="286">
        <f>SUM(S255:S273)</f>
        <v>30</v>
      </c>
      <c r="T274" s="286">
        <f>SUM(T255:T273)</f>
        <v>10</v>
      </c>
      <c r="U274" s="287">
        <f>SUM(P274,R274)</f>
        <v>6</v>
      </c>
      <c r="V274" s="285">
        <f>SUM(V255:V273)</f>
        <v>6</v>
      </c>
      <c r="W274" s="286">
        <f>SUM(W255:W273)</f>
        <v>90</v>
      </c>
      <c r="X274" s="286">
        <f>SUM(X255:X273)</f>
        <v>4</v>
      </c>
      <c r="Y274" s="286">
        <f>SUM(Y255:Y273)</f>
        <v>60</v>
      </c>
      <c r="Z274" s="286">
        <f>SUM(Z255:Z273)</f>
        <v>16</v>
      </c>
      <c r="AA274" s="287">
        <f>SUM(V274,X274)</f>
        <v>10</v>
      </c>
      <c r="AB274" s="285">
        <f>SUM(AB255:AB273)</f>
        <v>10</v>
      </c>
      <c r="AC274" s="286">
        <f>SUM(AC255:AC273)</f>
        <v>150</v>
      </c>
      <c r="AD274" s="286">
        <f>SUM(AD255:AD273)</f>
        <v>7</v>
      </c>
      <c r="AE274" s="286">
        <f>SUM(AE255:AE273)</f>
        <v>105</v>
      </c>
      <c r="AF274" s="286">
        <f>SUM(AF255:AF273)</f>
        <v>20</v>
      </c>
      <c r="AG274" s="288">
        <f>SUM(AB274,AD274)</f>
        <v>17</v>
      </c>
      <c r="AH274" s="289">
        <f>SUM(AH255:AH273)</f>
        <v>25</v>
      </c>
      <c r="AI274" s="286">
        <f>SUM(AI255:AI273)</f>
        <v>375</v>
      </c>
      <c r="AJ274" s="286">
        <f>SUM(AJ255:AJ273)</f>
        <v>17</v>
      </c>
      <c r="AK274" s="286">
        <f>SUM(AK255:AK273)</f>
        <v>255</v>
      </c>
      <c r="AL274" s="286">
        <f>SUM(AL256:AL273)</f>
        <v>60</v>
      </c>
      <c r="AM274" s="290">
        <f>SUM(AM256:AM273)</f>
        <v>42</v>
      </c>
    </row>
    <row r="275" spans="1:39" ht="32.25" thickBot="1">
      <c r="A275" s="275"/>
      <c r="B275" s="276"/>
      <c r="C275" s="277" t="s">
        <v>252</v>
      </c>
      <c r="D275" s="291">
        <f aca="true" t="shared" si="16" ref="D275:AL275">SUM(D253,D274)</f>
        <v>5</v>
      </c>
      <c r="E275" s="292">
        <f t="shared" si="16"/>
        <v>75</v>
      </c>
      <c r="F275" s="292">
        <f t="shared" si="16"/>
        <v>0</v>
      </c>
      <c r="G275" s="292">
        <f t="shared" si="16"/>
        <v>400</v>
      </c>
      <c r="H275" s="310">
        <f t="shared" si="16"/>
        <v>30</v>
      </c>
      <c r="I275" s="292">
        <f t="shared" si="16"/>
        <v>5</v>
      </c>
      <c r="J275" s="292">
        <f t="shared" si="16"/>
        <v>21</v>
      </c>
      <c r="K275" s="292">
        <f t="shared" si="16"/>
        <v>315</v>
      </c>
      <c r="L275" s="292">
        <f t="shared" si="16"/>
        <v>5</v>
      </c>
      <c r="M275" s="292">
        <f t="shared" si="16"/>
        <v>75</v>
      </c>
      <c r="N275" s="310">
        <f t="shared" si="16"/>
        <v>30</v>
      </c>
      <c r="O275" s="292">
        <f t="shared" si="16"/>
        <v>26</v>
      </c>
      <c r="P275" s="292">
        <f t="shared" si="16"/>
        <v>18</v>
      </c>
      <c r="Q275" s="292">
        <f t="shared" si="16"/>
        <v>255</v>
      </c>
      <c r="R275" s="292">
        <f t="shared" si="16"/>
        <v>6</v>
      </c>
      <c r="S275" s="292">
        <f t="shared" si="16"/>
        <v>90</v>
      </c>
      <c r="T275" s="310">
        <f t="shared" si="16"/>
        <v>30</v>
      </c>
      <c r="U275" s="292">
        <f t="shared" si="16"/>
        <v>24</v>
      </c>
      <c r="V275" s="292">
        <f t="shared" si="16"/>
        <v>14</v>
      </c>
      <c r="W275" s="292">
        <f t="shared" si="16"/>
        <v>210</v>
      </c>
      <c r="X275" s="292">
        <f t="shared" si="16"/>
        <v>8</v>
      </c>
      <c r="Y275" s="292">
        <f t="shared" si="16"/>
        <v>120</v>
      </c>
      <c r="Z275" s="310">
        <f t="shared" si="16"/>
        <v>30</v>
      </c>
      <c r="AA275" s="292">
        <f t="shared" si="16"/>
        <v>22</v>
      </c>
      <c r="AB275" s="292">
        <f t="shared" si="16"/>
        <v>14</v>
      </c>
      <c r="AC275" s="292">
        <f t="shared" si="16"/>
        <v>210</v>
      </c>
      <c r="AD275" s="292">
        <f t="shared" si="16"/>
        <v>9</v>
      </c>
      <c r="AE275" s="292">
        <f t="shared" si="16"/>
        <v>135</v>
      </c>
      <c r="AF275" s="310">
        <f>SUM(AF253,AF274)</f>
        <v>30</v>
      </c>
      <c r="AG275" s="293">
        <f t="shared" si="16"/>
        <v>23</v>
      </c>
      <c r="AH275" s="294">
        <f t="shared" si="16"/>
        <v>72</v>
      </c>
      <c r="AI275" s="292">
        <f>SUM(AI253,AI274)</f>
        <v>1065</v>
      </c>
      <c r="AJ275" s="292">
        <f t="shared" si="16"/>
        <v>28</v>
      </c>
      <c r="AK275" s="292">
        <f t="shared" si="16"/>
        <v>820</v>
      </c>
      <c r="AL275" s="310">
        <f t="shared" si="16"/>
        <v>150</v>
      </c>
      <c r="AM275" s="295">
        <f>SUM(AM253,AM274)</f>
        <v>100</v>
      </c>
    </row>
    <row r="276" spans="1:39" ht="16.5" thickTop="1">
      <c r="A276" s="282" t="s">
        <v>27</v>
      </c>
      <c r="B276" s="280"/>
      <c r="C276" s="296" t="s">
        <v>28</v>
      </c>
      <c r="D276" s="1159"/>
      <c r="E276" s="1160"/>
      <c r="F276" s="1160"/>
      <c r="G276" s="1160"/>
      <c r="H276" s="1160"/>
      <c r="I276" s="1160"/>
      <c r="J276" s="1160"/>
      <c r="K276" s="1160"/>
      <c r="L276" s="1160"/>
      <c r="M276" s="1160"/>
      <c r="N276" s="1160"/>
      <c r="O276" s="1160"/>
      <c r="P276" s="1160"/>
      <c r="Q276" s="1160"/>
      <c r="R276" s="1160"/>
      <c r="S276" s="1160"/>
      <c r="T276" s="1160"/>
      <c r="U276" s="1160"/>
      <c r="V276" s="1160"/>
      <c r="W276" s="1160"/>
      <c r="X276" s="1160"/>
      <c r="Y276" s="1160"/>
      <c r="Z276" s="1160"/>
      <c r="AA276" s="1160"/>
      <c r="AB276" s="1160"/>
      <c r="AC276" s="1160"/>
      <c r="AD276" s="1160"/>
      <c r="AE276" s="1160"/>
      <c r="AF276" s="1160"/>
      <c r="AG276" s="1160"/>
      <c r="AH276" s="1161"/>
      <c r="AI276" s="1161"/>
      <c r="AJ276" s="1161"/>
      <c r="AK276" s="1161"/>
      <c r="AL276" s="1161"/>
      <c r="AM276" s="1162"/>
    </row>
    <row r="277" spans="1:39" ht="16.5">
      <c r="A277" s="266" t="s">
        <v>313</v>
      </c>
      <c r="B277" s="226" t="s">
        <v>62</v>
      </c>
      <c r="C277" s="410" t="s">
        <v>314</v>
      </c>
      <c r="D277" s="9"/>
      <c r="E277" s="127"/>
      <c r="F277" s="10"/>
      <c r="G277" s="127"/>
      <c r="H277" s="411"/>
      <c r="I277" s="25"/>
      <c r="J277" s="9"/>
      <c r="K277" s="127"/>
      <c r="L277" s="10">
        <v>2</v>
      </c>
      <c r="M277" s="127">
        <f>IF(L277*15=0,"",L277*15)</f>
        <v>30</v>
      </c>
      <c r="N277" s="411"/>
      <c r="O277" s="25" t="s">
        <v>20</v>
      </c>
      <c r="P277" s="9"/>
      <c r="Q277" s="127"/>
      <c r="R277" s="10"/>
      <c r="S277" s="127"/>
      <c r="T277" s="411"/>
      <c r="U277" s="25"/>
      <c r="V277" s="9"/>
      <c r="W277" s="127"/>
      <c r="X277" s="10"/>
      <c r="Y277" s="127"/>
      <c r="Z277" s="411"/>
      <c r="AA277" s="25"/>
      <c r="AB277" s="9"/>
      <c r="AC277" s="127"/>
      <c r="AD277" s="10"/>
      <c r="AE277" s="127"/>
      <c r="AF277" s="411"/>
      <c r="AG277" s="112"/>
      <c r="AH277" s="236"/>
      <c r="AI277" s="168"/>
      <c r="AJ277" s="234"/>
      <c r="AK277" s="168"/>
      <c r="AL277" s="234"/>
      <c r="AM277" s="128"/>
    </row>
    <row r="278" spans="1:39" ht="16.5">
      <c r="A278" s="266" t="s">
        <v>315</v>
      </c>
      <c r="B278" s="229" t="s">
        <v>62</v>
      </c>
      <c r="C278" s="410" t="s">
        <v>316</v>
      </c>
      <c r="D278" s="9"/>
      <c r="E278" s="127"/>
      <c r="F278" s="10"/>
      <c r="G278" s="127"/>
      <c r="H278" s="411"/>
      <c r="I278" s="25"/>
      <c r="J278" s="9"/>
      <c r="K278" s="127"/>
      <c r="L278" s="10"/>
      <c r="M278" s="127"/>
      <c r="N278" s="411"/>
      <c r="O278" s="25"/>
      <c r="P278" s="9"/>
      <c r="Q278" s="127"/>
      <c r="R278" s="10">
        <v>2</v>
      </c>
      <c r="S278" s="127">
        <f>IF(R278*15=0,"",R278*15)</f>
        <v>30</v>
      </c>
      <c r="T278" s="411"/>
      <c r="U278" s="25" t="s">
        <v>20</v>
      </c>
      <c r="V278" s="9"/>
      <c r="W278" s="127"/>
      <c r="X278" s="10"/>
      <c r="Y278" s="127"/>
      <c r="Z278" s="411"/>
      <c r="AA278" s="25"/>
      <c r="AB278" s="9"/>
      <c r="AC278" s="127"/>
      <c r="AD278" s="10"/>
      <c r="AE278" s="127"/>
      <c r="AF278" s="411"/>
      <c r="AG278" s="112"/>
      <c r="AH278" s="236"/>
      <c r="AI278" s="168"/>
      <c r="AJ278" s="234"/>
      <c r="AK278" s="168"/>
      <c r="AL278" s="234"/>
      <c r="AM278" s="128"/>
    </row>
    <row r="279" spans="1:39" ht="16.5">
      <c r="A279" s="266" t="s">
        <v>317</v>
      </c>
      <c r="B279" s="226" t="s">
        <v>62</v>
      </c>
      <c r="C279" s="410" t="s">
        <v>318</v>
      </c>
      <c r="D279" s="9"/>
      <c r="E279" s="127"/>
      <c r="F279" s="10"/>
      <c r="G279" s="127"/>
      <c r="H279" s="411"/>
      <c r="I279" s="25"/>
      <c r="J279" s="9"/>
      <c r="K279" s="127"/>
      <c r="L279" s="10"/>
      <c r="M279" s="127"/>
      <c r="N279" s="411"/>
      <c r="O279" s="25"/>
      <c r="P279" s="9"/>
      <c r="Q279" s="127"/>
      <c r="R279" s="10"/>
      <c r="S279" s="127"/>
      <c r="T279" s="411"/>
      <c r="U279" s="25"/>
      <c r="V279" s="9"/>
      <c r="W279" s="127"/>
      <c r="X279" s="10">
        <v>2</v>
      </c>
      <c r="Y279" s="127">
        <f>IF(X279*15=0,"",X279*15)</f>
        <v>30</v>
      </c>
      <c r="Z279" s="411"/>
      <c r="AA279" s="25" t="s">
        <v>20</v>
      </c>
      <c r="AB279" s="9"/>
      <c r="AC279" s="127"/>
      <c r="AD279" s="10"/>
      <c r="AE279" s="127"/>
      <c r="AF279" s="411"/>
      <c r="AG279" s="112"/>
      <c r="AH279" s="236"/>
      <c r="AI279" s="168"/>
      <c r="AJ279" s="234"/>
      <c r="AK279" s="168"/>
      <c r="AL279" s="234"/>
      <c r="AM279" s="128"/>
    </row>
    <row r="280" spans="1:39" ht="16.5">
      <c r="A280" s="266" t="s">
        <v>319</v>
      </c>
      <c r="B280" s="229" t="s">
        <v>62</v>
      </c>
      <c r="C280" s="410" t="s">
        <v>320</v>
      </c>
      <c r="D280" s="9"/>
      <c r="E280" s="127"/>
      <c r="F280" s="10"/>
      <c r="G280" s="127"/>
      <c r="H280" s="411"/>
      <c r="I280" s="25"/>
      <c r="J280" s="9"/>
      <c r="K280" s="127"/>
      <c r="L280" s="10"/>
      <c r="M280" s="127"/>
      <c r="N280" s="411"/>
      <c r="O280" s="25"/>
      <c r="P280" s="9"/>
      <c r="Q280" s="127"/>
      <c r="R280" s="10"/>
      <c r="S280" s="127"/>
      <c r="T280" s="411"/>
      <c r="U280" s="25"/>
      <c r="V280" s="9"/>
      <c r="W280" s="127"/>
      <c r="X280" s="10"/>
      <c r="Y280" s="127"/>
      <c r="Z280" s="411"/>
      <c r="AA280" s="25"/>
      <c r="AB280" s="9"/>
      <c r="AC280" s="127"/>
      <c r="AD280" s="10">
        <v>4</v>
      </c>
      <c r="AE280" s="127">
        <v>48</v>
      </c>
      <c r="AF280" s="411"/>
      <c r="AG280" s="112" t="s">
        <v>20</v>
      </c>
      <c r="AH280" s="236"/>
      <c r="AI280" s="168"/>
      <c r="AJ280" s="234"/>
      <c r="AK280" s="168"/>
      <c r="AL280" s="234"/>
      <c r="AM280" s="128"/>
    </row>
    <row r="281" spans="1:39" ht="15.75">
      <c r="A281" s="263"/>
      <c r="B281" s="229" t="s">
        <v>62</v>
      </c>
      <c r="C281" s="207" t="s">
        <v>95</v>
      </c>
      <c r="D281" s="167"/>
      <c r="E281" s="168">
        <v>6</v>
      </c>
      <c r="F281" s="169"/>
      <c r="G281" s="168"/>
      <c r="H281" s="265"/>
      <c r="I281" s="211"/>
      <c r="J281" s="167"/>
      <c r="K281" s="168">
        <v>60</v>
      </c>
      <c r="L281" s="169"/>
      <c r="M281" s="168"/>
      <c r="N281" s="265"/>
      <c r="O281" s="211"/>
      <c r="P281" s="167"/>
      <c r="Q281" s="168">
        <v>60</v>
      </c>
      <c r="R281" s="169"/>
      <c r="S281" s="168"/>
      <c r="T281" s="265"/>
      <c r="U281" s="211"/>
      <c r="V281" s="167"/>
      <c r="W281" s="168">
        <v>60</v>
      </c>
      <c r="X281" s="169"/>
      <c r="Y281" s="168"/>
      <c r="Z281" s="265"/>
      <c r="AA281" s="211"/>
      <c r="AB281" s="167"/>
      <c r="AC281" s="168">
        <v>20</v>
      </c>
      <c r="AD281" s="169"/>
      <c r="AE281" s="168"/>
      <c r="AF281" s="265"/>
      <c r="AG281" s="212"/>
      <c r="AH281" s="236">
        <f>SUM(AG281,D281,J281,P281,V281,AB281)</f>
        <v>0</v>
      </c>
      <c r="AI281" s="168">
        <f aca="true" t="shared" si="17" ref="AI281:AL285">SUM(E281,K281,Q281,W281,AC281)</f>
        <v>206</v>
      </c>
      <c r="AJ281" s="234">
        <f t="shared" si="17"/>
        <v>0</v>
      </c>
      <c r="AK281" s="168">
        <f t="shared" si="17"/>
        <v>0</v>
      </c>
      <c r="AL281" s="234">
        <f t="shared" si="17"/>
        <v>0</v>
      </c>
      <c r="AM281" s="128">
        <f>SUM(AH281,AJ281)</f>
        <v>0</v>
      </c>
    </row>
    <row r="282" spans="1:39" ht="15.75">
      <c r="A282" s="266" t="s">
        <v>459</v>
      </c>
      <c r="B282" s="226" t="s">
        <v>18</v>
      </c>
      <c r="C282" s="207" t="s">
        <v>458</v>
      </c>
      <c r="D282" s="167"/>
      <c r="E282" s="168"/>
      <c r="F282" s="169"/>
      <c r="G282" s="168"/>
      <c r="H282" s="265"/>
      <c r="I282" s="211"/>
      <c r="J282" s="167"/>
      <c r="K282" s="168"/>
      <c r="L282" s="169"/>
      <c r="M282" s="168"/>
      <c r="N282" s="265"/>
      <c r="O282" s="211"/>
      <c r="P282" s="167"/>
      <c r="Q282" s="168"/>
      <c r="R282" s="169"/>
      <c r="S282" s="168"/>
      <c r="T282" s="265"/>
      <c r="U282" s="211"/>
      <c r="V282" s="167"/>
      <c r="W282" s="168"/>
      <c r="X282" s="169"/>
      <c r="Y282" s="168"/>
      <c r="Z282" s="265"/>
      <c r="AA282" s="211"/>
      <c r="AB282" s="167"/>
      <c r="AC282" s="168"/>
      <c r="AD282" s="169"/>
      <c r="AE282" s="168"/>
      <c r="AF282" s="265"/>
      <c r="AG282" s="212"/>
      <c r="AH282" s="236"/>
      <c r="AI282" s="168"/>
      <c r="AJ282" s="234"/>
      <c r="AK282" s="168"/>
      <c r="AL282" s="234"/>
      <c r="AM282" s="128"/>
    </row>
    <row r="283" spans="1:39" ht="31.5">
      <c r="A283" s="266" t="s">
        <v>158</v>
      </c>
      <c r="B283" s="226" t="s">
        <v>253</v>
      </c>
      <c r="C283" s="208" t="s">
        <v>330</v>
      </c>
      <c r="D283" s="167"/>
      <c r="E283" s="168"/>
      <c r="F283" s="169"/>
      <c r="G283" s="168"/>
      <c r="H283" s="169"/>
      <c r="I283" s="211"/>
      <c r="J283" s="167"/>
      <c r="K283" s="168"/>
      <c r="L283" s="169"/>
      <c r="M283" s="168"/>
      <c r="N283" s="169"/>
      <c r="O283" s="211"/>
      <c r="P283" s="167"/>
      <c r="Q283" s="168"/>
      <c r="R283" s="169"/>
      <c r="S283" s="168">
        <v>20</v>
      </c>
      <c r="T283" s="169"/>
      <c r="U283" s="211" t="s">
        <v>362</v>
      </c>
      <c r="V283" s="167"/>
      <c r="W283" s="168"/>
      <c r="X283" s="169"/>
      <c r="Y283" s="168"/>
      <c r="Z283" s="169"/>
      <c r="AA283" s="211"/>
      <c r="AB283" s="167"/>
      <c r="AC283" s="168"/>
      <c r="AD283" s="169"/>
      <c r="AE283" s="168"/>
      <c r="AF283" s="169"/>
      <c r="AG283" s="211"/>
      <c r="AH283" s="236">
        <f>SUM(AG283,D283,J283,P283,V283,AB283)</f>
        <v>0</v>
      </c>
      <c r="AI283" s="168">
        <f t="shared" si="17"/>
        <v>0</v>
      </c>
      <c r="AJ283" s="234">
        <f t="shared" si="17"/>
        <v>0</v>
      </c>
      <c r="AK283" s="168">
        <f t="shared" si="17"/>
        <v>20</v>
      </c>
      <c r="AL283" s="234">
        <f t="shared" si="17"/>
        <v>0</v>
      </c>
      <c r="AM283" s="128">
        <f>SUM(AH283,AJ283)</f>
        <v>0</v>
      </c>
    </row>
    <row r="284" spans="1:39" ht="31.5">
      <c r="A284" s="266" t="s">
        <v>159</v>
      </c>
      <c r="B284" s="264" t="s">
        <v>255</v>
      </c>
      <c r="C284" s="208" t="s">
        <v>331</v>
      </c>
      <c r="D284" s="167"/>
      <c r="E284" s="168"/>
      <c r="F284" s="169"/>
      <c r="G284" s="168"/>
      <c r="H284" s="169"/>
      <c r="I284" s="211"/>
      <c r="J284" s="167"/>
      <c r="K284" s="168"/>
      <c r="L284" s="169"/>
      <c r="M284" s="168"/>
      <c r="N284" s="169"/>
      <c r="O284" s="211"/>
      <c r="P284" s="167"/>
      <c r="Q284" s="168"/>
      <c r="R284" s="169"/>
      <c r="S284" s="168"/>
      <c r="T284" s="169"/>
      <c r="U284" s="211"/>
      <c r="V284" s="167"/>
      <c r="W284" s="168"/>
      <c r="X284" s="169"/>
      <c r="Y284" s="168"/>
      <c r="Z284" s="169"/>
      <c r="AA284" s="211"/>
      <c r="AB284" s="167"/>
      <c r="AC284" s="168"/>
      <c r="AD284" s="169"/>
      <c r="AE284" s="168">
        <v>20</v>
      </c>
      <c r="AF284" s="169"/>
      <c r="AG284" s="211" t="s">
        <v>364</v>
      </c>
      <c r="AH284" s="236">
        <f>SUM(AG284,D284,J284,P284,V284,AB284)</f>
        <v>0</v>
      </c>
      <c r="AI284" s="168">
        <f t="shared" si="17"/>
        <v>0</v>
      </c>
      <c r="AJ284" s="234">
        <f t="shared" si="17"/>
        <v>0</v>
      </c>
      <c r="AK284" s="168">
        <f t="shared" si="17"/>
        <v>20</v>
      </c>
      <c r="AL284" s="234">
        <f t="shared" si="17"/>
        <v>0</v>
      </c>
      <c r="AM284" s="128">
        <f>SUM(AH284,AJ284)</f>
        <v>0</v>
      </c>
    </row>
    <row r="285" spans="1:39" ht="32.25" thickBot="1">
      <c r="A285" s="266" t="s">
        <v>160</v>
      </c>
      <c r="B285" s="264" t="s">
        <v>254</v>
      </c>
      <c r="C285" s="208" t="s">
        <v>336</v>
      </c>
      <c r="D285" s="167"/>
      <c r="E285" s="168"/>
      <c r="F285" s="169"/>
      <c r="G285" s="168"/>
      <c r="H285" s="169"/>
      <c r="I285" s="211"/>
      <c r="J285" s="167"/>
      <c r="K285" s="168"/>
      <c r="L285" s="169"/>
      <c r="M285" s="168"/>
      <c r="N285" s="169"/>
      <c r="O285" s="211"/>
      <c r="P285" s="167"/>
      <c r="Q285" s="168"/>
      <c r="R285" s="169"/>
      <c r="S285" s="168"/>
      <c r="T285" s="169"/>
      <c r="U285" s="211"/>
      <c r="V285" s="167"/>
      <c r="W285" s="168"/>
      <c r="X285" s="169">
        <v>2</v>
      </c>
      <c r="Y285" s="168">
        <v>20</v>
      </c>
      <c r="Z285" s="169"/>
      <c r="AA285" s="211" t="s">
        <v>365</v>
      </c>
      <c r="AB285" s="167"/>
      <c r="AC285" s="168"/>
      <c r="AD285" s="169"/>
      <c r="AE285" s="168"/>
      <c r="AF285" s="169"/>
      <c r="AG285" s="212"/>
      <c r="AH285" s="236">
        <f>SUM(AG285,D285,J285,P285,V285,AB285)</f>
        <v>0</v>
      </c>
      <c r="AI285" s="168">
        <f t="shared" si="17"/>
        <v>0</v>
      </c>
      <c r="AJ285" s="234">
        <f t="shared" si="17"/>
        <v>2</v>
      </c>
      <c r="AK285" s="168">
        <f t="shared" si="17"/>
        <v>20</v>
      </c>
      <c r="AL285" s="234">
        <f t="shared" si="17"/>
        <v>0</v>
      </c>
      <c r="AM285" s="128">
        <f>SUM(AH285,AJ285)</f>
        <v>2</v>
      </c>
    </row>
    <row r="286" spans="1:39" ht="16.5" thickBot="1">
      <c r="A286" s="29"/>
      <c r="B286" s="258"/>
      <c r="C286" s="401" t="s">
        <v>30</v>
      </c>
      <c r="D286" s="297">
        <f>SUM(D277:D285)</f>
        <v>0</v>
      </c>
      <c r="E286" s="298">
        <f>SUM(E277:E285)</f>
        <v>6</v>
      </c>
      <c r="F286" s="298">
        <f>SUM(F277:F285)</f>
        <v>0</v>
      </c>
      <c r="G286" s="298">
        <f>SUM(G277:G285)</f>
        <v>0</v>
      </c>
      <c r="H286" s="311">
        <f>SUM(H277:H285)</f>
        <v>0</v>
      </c>
      <c r="I286" s="287">
        <f>SUM(D286,F286)</f>
        <v>0</v>
      </c>
      <c r="J286" s="297">
        <f>SUM(J277:J285)</f>
        <v>0</v>
      </c>
      <c r="K286" s="298">
        <f>SUM(K277:K285)</f>
        <v>60</v>
      </c>
      <c r="L286" s="298">
        <f>SUM(L277:L285)</f>
        <v>2</v>
      </c>
      <c r="M286" s="298">
        <f>SUM(M277:M285)</f>
        <v>30</v>
      </c>
      <c r="N286" s="311">
        <f>SUM(N277:N285)</f>
        <v>0</v>
      </c>
      <c r="O286" s="287">
        <f>SUM(J286,L286)</f>
        <v>2</v>
      </c>
      <c r="P286" s="297">
        <f>SUM(P277:P285)</f>
        <v>0</v>
      </c>
      <c r="Q286" s="298">
        <f>SUM(Q277:Q285)</f>
        <v>60</v>
      </c>
      <c r="R286" s="298">
        <f>SUM(R277:R285)</f>
        <v>2</v>
      </c>
      <c r="S286" s="298">
        <f>SUM(S277:S285)</f>
        <v>50</v>
      </c>
      <c r="T286" s="311">
        <f>SUM(T277:T285)</f>
        <v>0</v>
      </c>
      <c r="U286" s="287">
        <f>SUM(P286,R286)</f>
        <v>2</v>
      </c>
      <c r="V286" s="297">
        <f>SUM(V277:V285)</f>
        <v>0</v>
      </c>
      <c r="W286" s="298">
        <f>SUM(W277:W285)</f>
        <v>60</v>
      </c>
      <c r="X286" s="298">
        <f>SUM(X277:X285)</f>
        <v>4</v>
      </c>
      <c r="Y286" s="298">
        <f>SUM(Y277:Y285)</f>
        <v>50</v>
      </c>
      <c r="Z286" s="311">
        <f>SUM(Z277:Z285)</f>
        <v>0</v>
      </c>
      <c r="AA286" s="287">
        <f>SUM(V286,X286)</f>
        <v>4</v>
      </c>
      <c r="AB286" s="297">
        <f>SUM(AB277:AB285)</f>
        <v>0</v>
      </c>
      <c r="AC286" s="298">
        <f>SUM(AC277:AC285)</f>
        <v>20</v>
      </c>
      <c r="AD286" s="298">
        <f>SUM(AD277:AD285)</f>
        <v>4</v>
      </c>
      <c r="AE286" s="298">
        <f>SUM(AE277:AE285)</f>
        <v>68</v>
      </c>
      <c r="AF286" s="311">
        <f>SUM(AF277:AF285)</f>
        <v>0</v>
      </c>
      <c r="AG286" s="287">
        <f>SUM(AB286,AD286)</f>
        <v>4</v>
      </c>
      <c r="AH286" s="299">
        <f aca="true" t="shared" si="18" ref="AH286:AM286">SUM(AH277:AH285)</f>
        <v>0</v>
      </c>
      <c r="AI286" s="298">
        <f t="shared" si="18"/>
        <v>206</v>
      </c>
      <c r="AJ286" s="298">
        <f t="shared" si="18"/>
        <v>2</v>
      </c>
      <c r="AK286" s="298">
        <f t="shared" si="18"/>
        <v>60</v>
      </c>
      <c r="AL286" s="311">
        <f t="shared" si="18"/>
        <v>0</v>
      </c>
      <c r="AM286" s="312">
        <f t="shared" si="18"/>
        <v>2</v>
      </c>
    </row>
    <row r="287" spans="1:39" ht="16.5" thickBot="1">
      <c r="A287" s="304"/>
      <c r="B287" s="305"/>
      <c r="C287" s="306" t="s">
        <v>74</v>
      </c>
      <c r="D287" s="291">
        <f aca="true" t="shared" si="19" ref="D287:AM287">SUM(D275,D286)</f>
        <v>5</v>
      </c>
      <c r="E287" s="292">
        <f t="shared" si="19"/>
        <v>81</v>
      </c>
      <c r="F287" s="292">
        <f t="shared" si="19"/>
        <v>0</v>
      </c>
      <c r="G287" s="292">
        <f t="shared" si="19"/>
        <v>400</v>
      </c>
      <c r="H287" s="301">
        <f t="shared" si="19"/>
        <v>30</v>
      </c>
      <c r="I287" s="300">
        <f t="shared" si="19"/>
        <v>5</v>
      </c>
      <c r="J287" s="291">
        <f t="shared" si="19"/>
        <v>21</v>
      </c>
      <c r="K287" s="292">
        <f t="shared" si="19"/>
        <v>375</v>
      </c>
      <c r="L287" s="292">
        <f t="shared" si="19"/>
        <v>7</v>
      </c>
      <c r="M287" s="292">
        <f t="shared" si="19"/>
        <v>105</v>
      </c>
      <c r="N287" s="301">
        <f t="shared" si="19"/>
        <v>30</v>
      </c>
      <c r="O287" s="300">
        <f t="shared" si="19"/>
        <v>28</v>
      </c>
      <c r="P287" s="291">
        <f t="shared" si="19"/>
        <v>18</v>
      </c>
      <c r="Q287" s="292">
        <f t="shared" si="19"/>
        <v>315</v>
      </c>
      <c r="R287" s="292">
        <f t="shared" si="19"/>
        <v>8</v>
      </c>
      <c r="S287" s="292">
        <f t="shared" si="19"/>
        <v>140</v>
      </c>
      <c r="T287" s="301">
        <f t="shared" si="19"/>
        <v>30</v>
      </c>
      <c r="U287" s="300">
        <f t="shared" si="19"/>
        <v>26</v>
      </c>
      <c r="V287" s="291">
        <f t="shared" si="19"/>
        <v>14</v>
      </c>
      <c r="W287" s="292">
        <f t="shared" si="19"/>
        <v>270</v>
      </c>
      <c r="X287" s="292">
        <f t="shared" si="19"/>
        <v>12</v>
      </c>
      <c r="Y287" s="292">
        <f t="shared" si="19"/>
        <v>170</v>
      </c>
      <c r="Z287" s="301">
        <f t="shared" si="19"/>
        <v>30</v>
      </c>
      <c r="AA287" s="300">
        <f t="shared" si="19"/>
        <v>26</v>
      </c>
      <c r="AB287" s="291">
        <f t="shared" si="19"/>
        <v>14</v>
      </c>
      <c r="AC287" s="292">
        <f t="shared" si="19"/>
        <v>230</v>
      </c>
      <c r="AD287" s="292">
        <f t="shared" si="19"/>
        <v>13</v>
      </c>
      <c r="AE287" s="292">
        <f t="shared" si="19"/>
        <v>203</v>
      </c>
      <c r="AF287" s="301">
        <f t="shared" si="19"/>
        <v>30</v>
      </c>
      <c r="AG287" s="302">
        <f t="shared" si="19"/>
        <v>27</v>
      </c>
      <c r="AH287" s="294">
        <f t="shared" si="19"/>
        <v>72</v>
      </c>
      <c r="AI287" s="292">
        <f t="shared" si="19"/>
        <v>1271</v>
      </c>
      <c r="AJ287" s="292">
        <f t="shared" si="19"/>
        <v>30</v>
      </c>
      <c r="AK287" s="292">
        <f t="shared" si="19"/>
        <v>880</v>
      </c>
      <c r="AL287" s="301">
        <f t="shared" si="19"/>
        <v>150</v>
      </c>
      <c r="AM287" s="303">
        <f t="shared" si="19"/>
        <v>102</v>
      </c>
    </row>
    <row r="288" spans="1:39" ht="16.5" thickTop="1">
      <c r="A288" s="267" t="s">
        <v>31</v>
      </c>
      <c r="B288" s="268"/>
      <c r="C288" s="402" t="s">
        <v>32</v>
      </c>
      <c r="D288" s="1127"/>
      <c r="E288" s="1128"/>
      <c r="F288" s="1128"/>
      <c r="G288" s="1128"/>
      <c r="H288" s="1128"/>
      <c r="I288" s="1128"/>
      <c r="J288" s="1128"/>
      <c r="K288" s="1128"/>
      <c r="L288" s="1128"/>
      <c r="M288" s="1128"/>
      <c r="N288" s="1128"/>
      <c r="O288" s="1128"/>
      <c r="P288" s="1128"/>
      <c r="Q288" s="1128"/>
      <c r="R288" s="1128"/>
      <c r="S288" s="1128"/>
      <c r="T288" s="1128"/>
      <c r="U288" s="1128"/>
      <c r="V288" s="1128"/>
      <c r="W288" s="1128"/>
      <c r="X288" s="1128"/>
      <c r="Y288" s="1128"/>
      <c r="Z288" s="1128"/>
      <c r="AA288" s="1128"/>
      <c r="AB288" s="1128"/>
      <c r="AC288" s="1128"/>
      <c r="AD288" s="1128"/>
      <c r="AE288" s="1128"/>
      <c r="AF288" s="1128"/>
      <c r="AG288" s="1128"/>
      <c r="AH288" s="1129"/>
      <c r="AI288" s="1129"/>
      <c r="AJ288" s="1129"/>
      <c r="AK288" s="1129"/>
      <c r="AL288" s="1129"/>
      <c r="AM288" s="1130"/>
    </row>
    <row r="289" spans="1:39" ht="15.75">
      <c r="A289" s="266" t="s">
        <v>340</v>
      </c>
      <c r="B289" s="229" t="s">
        <v>25</v>
      </c>
      <c r="C289" s="207" t="s">
        <v>96</v>
      </c>
      <c r="D289" s="167"/>
      <c r="E289" s="269"/>
      <c r="F289" s="169"/>
      <c r="G289" s="269"/>
      <c r="H289" s="169"/>
      <c r="I289" s="270"/>
      <c r="J289" s="167">
        <v>1</v>
      </c>
      <c r="K289" s="269">
        <v>15</v>
      </c>
      <c r="L289" s="169">
        <v>1</v>
      </c>
      <c r="M289" s="269">
        <v>15</v>
      </c>
      <c r="N289" s="169">
        <v>3</v>
      </c>
      <c r="O289" s="270" t="s">
        <v>20</v>
      </c>
      <c r="P289" s="167"/>
      <c r="Q289" s="269"/>
      <c r="R289" s="169"/>
      <c r="S289" s="269"/>
      <c r="T289" s="169"/>
      <c r="U289" s="270"/>
      <c r="V289" s="167">
        <v>1</v>
      </c>
      <c r="W289" s="269">
        <v>15</v>
      </c>
      <c r="X289" s="169">
        <v>1</v>
      </c>
      <c r="Y289" s="269">
        <v>15</v>
      </c>
      <c r="Z289" s="169">
        <v>3</v>
      </c>
      <c r="AA289" s="270" t="s">
        <v>20</v>
      </c>
      <c r="AB289" s="167"/>
      <c r="AC289" s="269"/>
      <c r="AD289" s="169"/>
      <c r="AE289" s="269"/>
      <c r="AF289" s="169"/>
      <c r="AG289" s="270"/>
      <c r="AH289" s="271">
        <f aca="true" t="shared" si="20" ref="AH289:AH294">SUM(AG289,D289,J289,P289,V289,AB289)</f>
        <v>2</v>
      </c>
      <c r="AI289" s="269">
        <f aca="true" t="shared" si="21" ref="AI289:AJ292">SUM(E289,K289,Q289,W289,AC289)</f>
        <v>30</v>
      </c>
      <c r="AJ289" s="272">
        <f t="shared" si="21"/>
        <v>2</v>
      </c>
      <c r="AK289" s="269">
        <f aca="true" t="shared" si="22" ref="AK289:AK294">SUM(M289,G289,S289,Y289,AE289)</f>
        <v>30</v>
      </c>
      <c r="AL289" s="272">
        <f aca="true" t="shared" si="23" ref="AL289:AL294">SUM(H289,N289,T289,Z289,AF289)</f>
        <v>6</v>
      </c>
      <c r="AM289" s="13">
        <f aca="true" t="shared" si="24" ref="AM289:AM294">SUM(AH289,AJ289)</f>
        <v>4</v>
      </c>
    </row>
    <row r="290" spans="1:39" ht="15.75">
      <c r="A290" s="266" t="s">
        <v>342</v>
      </c>
      <c r="B290" s="229" t="s">
        <v>25</v>
      </c>
      <c r="C290" s="207" t="s">
        <v>98</v>
      </c>
      <c r="D290" s="167"/>
      <c r="E290" s="269"/>
      <c r="F290" s="169"/>
      <c r="G290" s="269"/>
      <c r="H290" s="169"/>
      <c r="I290" s="270"/>
      <c r="J290" s="167">
        <v>1</v>
      </c>
      <c r="K290" s="269">
        <v>15</v>
      </c>
      <c r="L290" s="169">
        <v>1</v>
      </c>
      <c r="M290" s="269">
        <v>15</v>
      </c>
      <c r="N290" s="169">
        <v>3</v>
      </c>
      <c r="O290" s="270" t="s">
        <v>18</v>
      </c>
      <c r="P290" s="167">
        <v>1</v>
      </c>
      <c r="Q290" s="269">
        <v>15</v>
      </c>
      <c r="R290" s="169">
        <v>1</v>
      </c>
      <c r="S290" s="269">
        <v>15</v>
      </c>
      <c r="T290" s="169">
        <v>3</v>
      </c>
      <c r="U290" s="270" t="s">
        <v>18</v>
      </c>
      <c r="V290" s="167">
        <v>1</v>
      </c>
      <c r="W290" s="269">
        <v>15</v>
      </c>
      <c r="X290" s="169">
        <v>1</v>
      </c>
      <c r="Y290" s="269">
        <v>15</v>
      </c>
      <c r="Z290" s="169">
        <v>3</v>
      </c>
      <c r="AA290" s="270" t="s">
        <v>18</v>
      </c>
      <c r="AB290" s="167">
        <v>1</v>
      </c>
      <c r="AC290" s="269">
        <v>15</v>
      </c>
      <c r="AD290" s="169">
        <v>1</v>
      </c>
      <c r="AE290" s="269">
        <v>15</v>
      </c>
      <c r="AF290" s="169">
        <v>3</v>
      </c>
      <c r="AG290" s="270" t="s">
        <v>18</v>
      </c>
      <c r="AH290" s="271">
        <f t="shared" si="20"/>
        <v>4</v>
      </c>
      <c r="AI290" s="269">
        <f t="shared" si="21"/>
        <v>60</v>
      </c>
      <c r="AJ290" s="272">
        <f t="shared" si="21"/>
        <v>4</v>
      </c>
      <c r="AK290" s="269">
        <f t="shared" si="22"/>
        <v>60</v>
      </c>
      <c r="AL290" s="272">
        <f t="shared" si="23"/>
        <v>12</v>
      </c>
      <c r="AM290" s="13">
        <f t="shared" si="24"/>
        <v>8</v>
      </c>
    </row>
    <row r="291" spans="1:39" ht="15.75">
      <c r="A291" s="266" t="s">
        <v>343</v>
      </c>
      <c r="B291" s="229" t="s">
        <v>25</v>
      </c>
      <c r="C291" s="207" t="s">
        <v>516</v>
      </c>
      <c r="D291" s="167"/>
      <c r="E291" s="269"/>
      <c r="F291" s="169"/>
      <c r="G291" s="269"/>
      <c r="H291" s="169"/>
      <c r="I291" s="270"/>
      <c r="J291" s="167">
        <v>1</v>
      </c>
      <c r="K291" s="269">
        <v>15</v>
      </c>
      <c r="L291" s="169">
        <v>1</v>
      </c>
      <c r="M291" s="269">
        <v>15</v>
      </c>
      <c r="N291" s="169">
        <v>3</v>
      </c>
      <c r="O291" s="270" t="s">
        <v>18</v>
      </c>
      <c r="P291" s="167">
        <v>1</v>
      </c>
      <c r="Q291" s="269">
        <v>15</v>
      </c>
      <c r="R291" s="169">
        <v>1</v>
      </c>
      <c r="S291" s="269">
        <v>15</v>
      </c>
      <c r="T291" s="169">
        <v>3</v>
      </c>
      <c r="U291" s="270" t="s">
        <v>18</v>
      </c>
      <c r="V291" s="167">
        <v>1</v>
      </c>
      <c r="W291" s="269">
        <v>15</v>
      </c>
      <c r="X291" s="169">
        <v>1</v>
      </c>
      <c r="Y291" s="269">
        <v>15</v>
      </c>
      <c r="Z291" s="169">
        <v>3</v>
      </c>
      <c r="AA291" s="270" t="s">
        <v>21</v>
      </c>
      <c r="AB291" s="167">
        <v>1</v>
      </c>
      <c r="AC291" s="269">
        <v>15</v>
      </c>
      <c r="AD291" s="169">
        <v>1</v>
      </c>
      <c r="AE291" s="269">
        <v>15</v>
      </c>
      <c r="AF291" s="169">
        <v>3</v>
      </c>
      <c r="AG291" s="270" t="s">
        <v>18</v>
      </c>
      <c r="AH291" s="271">
        <f t="shared" si="20"/>
        <v>4</v>
      </c>
      <c r="AI291" s="269">
        <f t="shared" si="21"/>
        <v>60</v>
      </c>
      <c r="AJ291" s="272">
        <f t="shared" si="21"/>
        <v>4</v>
      </c>
      <c r="AK291" s="269">
        <f t="shared" si="22"/>
        <v>60</v>
      </c>
      <c r="AL291" s="272">
        <f t="shared" si="23"/>
        <v>12</v>
      </c>
      <c r="AM291" s="13">
        <f t="shared" si="24"/>
        <v>8</v>
      </c>
    </row>
    <row r="292" spans="1:39" ht="31.5">
      <c r="A292" s="266" t="s">
        <v>344</v>
      </c>
      <c r="B292" s="229" t="s">
        <v>25</v>
      </c>
      <c r="C292" s="208" t="s">
        <v>517</v>
      </c>
      <c r="D292" s="167"/>
      <c r="E292" s="273"/>
      <c r="F292" s="169"/>
      <c r="G292" s="273"/>
      <c r="H292" s="169"/>
      <c r="I292" s="274"/>
      <c r="J292" s="167">
        <v>1</v>
      </c>
      <c r="K292" s="273">
        <v>15</v>
      </c>
      <c r="L292" s="169">
        <v>1</v>
      </c>
      <c r="M292" s="273">
        <v>15</v>
      </c>
      <c r="N292" s="169">
        <v>3</v>
      </c>
      <c r="O292" s="274" t="s">
        <v>18</v>
      </c>
      <c r="P292" s="167">
        <v>1</v>
      </c>
      <c r="Q292" s="273">
        <v>15</v>
      </c>
      <c r="R292" s="169">
        <v>1</v>
      </c>
      <c r="S292" s="273">
        <v>15</v>
      </c>
      <c r="T292" s="169">
        <v>3</v>
      </c>
      <c r="U292" s="274" t="s">
        <v>18</v>
      </c>
      <c r="V292" s="167">
        <v>1</v>
      </c>
      <c r="W292" s="273">
        <v>15</v>
      </c>
      <c r="X292" s="169">
        <v>1</v>
      </c>
      <c r="Y292" s="273">
        <v>15</v>
      </c>
      <c r="Z292" s="169">
        <v>3</v>
      </c>
      <c r="AA292" s="274" t="s">
        <v>18</v>
      </c>
      <c r="AB292" s="167">
        <v>1</v>
      </c>
      <c r="AC292" s="273">
        <v>15</v>
      </c>
      <c r="AD292" s="169">
        <v>1</v>
      </c>
      <c r="AE292" s="273">
        <v>15</v>
      </c>
      <c r="AF292" s="169">
        <v>3</v>
      </c>
      <c r="AG292" s="274" t="s">
        <v>18</v>
      </c>
      <c r="AH292" s="271">
        <f t="shared" si="20"/>
        <v>4</v>
      </c>
      <c r="AI292" s="269">
        <f t="shared" si="21"/>
        <v>60</v>
      </c>
      <c r="AJ292" s="272">
        <f t="shared" si="21"/>
        <v>4</v>
      </c>
      <c r="AK292" s="269">
        <f t="shared" si="22"/>
        <v>60</v>
      </c>
      <c r="AL292" s="272">
        <f t="shared" si="23"/>
        <v>12</v>
      </c>
      <c r="AM292" s="13">
        <f t="shared" si="24"/>
        <v>8</v>
      </c>
    </row>
    <row r="293" spans="1:39" ht="15.75">
      <c r="A293" s="266" t="s">
        <v>307</v>
      </c>
      <c r="B293" s="237" t="s">
        <v>25</v>
      </c>
      <c r="C293" s="208" t="s">
        <v>366</v>
      </c>
      <c r="D293" s="167"/>
      <c r="E293" s="273"/>
      <c r="F293" s="169"/>
      <c r="G293" s="273"/>
      <c r="H293" s="169"/>
      <c r="I293" s="274"/>
      <c r="J293" s="167">
        <v>1</v>
      </c>
      <c r="K293" s="273">
        <v>15</v>
      </c>
      <c r="L293" s="169">
        <v>1</v>
      </c>
      <c r="M293" s="273">
        <v>15</v>
      </c>
      <c r="N293" s="169">
        <v>3</v>
      </c>
      <c r="O293" s="274" t="s">
        <v>18</v>
      </c>
      <c r="P293" s="167">
        <v>1</v>
      </c>
      <c r="Q293" s="273">
        <v>15</v>
      </c>
      <c r="R293" s="169">
        <v>1</v>
      </c>
      <c r="S293" s="273">
        <v>15</v>
      </c>
      <c r="T293" s="169">
        <v>3</v>
      </c>
      <c r="U293" s="274" t="s">
        <v>18</v>
      </c>
      <c r="V293" s="167">
        <v>1</v>
      </c>
      <c r="W293" s="273">
        <v>15</v>
      </c>
      <c r="X293" s="169">
        <v>1</v>
      </c>
      <c r="Y293" s="273">
        <v>15</v>
      </c>
      <c r="Z293" s="169">
        <v>3</v>
      </c>
      <c r="AA293" s="274" t="s">
        <v>18</v>
      </c>
      <c r="AB293" s="167">
        <v>1</v>
      </c>
      <c r="AC293" s="273">
        <v>15</v>
      </c>
      <c r="AD293" s="169">
        <v>1</v>
      </c>
      <c r="AE293" s="273">
        <v>15</v>
      </c>
      <c r="AF293" s="169">
        <v>3</v>
      </c>
      <c r="AG293" s="274" t="s">
        <v>18</v>
      </c>
      <c r="AH293" s="271">
        <f t="shared" si="20"/>
        <v>4</v>
      </c>
      <c r="AI293" s="269">
        <f>SUM(E293,K293,Q293,W293,AC293)</f>
        <v>60</v>
      </c>
      <c r="AJ293" s="272">
        <f>SUM(F293,L293,R293,X293,AD293)</f>
        <v>4</v>
      </c>
      <c r="AK293" s="269">
        <f t="shared" si="22"/>
        <v>60</v>
      </c>
      <c r="AL293" s="272">
        <f t="shared" si="23"/>
        <v>12</v>
      </c>
      <c r="AM293" s="13">
        <f t="shared" si="24"/>
        <v>8</v>
      </c>
    </row>
    <row r="294" spans="1:39" ht="16.5" thickBot="1">
      <c r="A294" s="266" t="s">
        <v>367</v>
      </c>
      <c r="B294" s="237" t="s">
        <v>25</v>
      </c>
      <c r="C294" s="208" t="s">
        <v>368</v>
      </c>
      <c r="D294" s="167"/>
      <c r="E294" s="273"/>
      <c r="F294" s="169"/>
      <c r="G294" s="273"/>
      <c r="H294" s="169"/>
      <c r="I294" s="274"/>
      <c r="J294" s="167">
        <v>1</v>
      </c>
      <c r="K294" s="273">
        <v>15</v>
      </c>
      <c r="L294" s="169">
        <v>1</v>
      </c>
      <c r="M294" s="273">
        <v>15</v>
      </c>
      <c r="N294" s="169">
        <v>3</v>
      </c>
      <c r="O294" s="274" t="s">
        <v>18</v>
      </c>
      <c r="P294" s="167">
        <v>1</v>
      </c>
      <c r="Q294" s="273">
        <v>15</v>
      </c>
      <c r="R294" s="169">
        <v>1</v>
      </c>
      <c r="S294" s="273">
        <v>15</v>
      </c>
      <c r="T294" s="169">
        <v>3</v>
      </c>
      <c r="U294" s="274" t="s">
        <v>18</v>
      </c>
      <c r="V294" s="167">
        <v>1</v>
      </c>
      <c r="W294" s="273">
        <v>15</v>
      </c>
      <c r="X294" s="169">
        <v>1</v>
      </c>
      <c r="Y294" s="273">
        <v>15</v>
      </c>
      <c r="Z294" s="169">
        <v>3</v>
      </c>
      <c r="AA294" s="274" t="s">
        <v>18</v>
      </c>
      <c r="AB294" s="167">
        <v>1</v>
      </c>
      <c r="AC294" s="273">
        <v>15</v>
      </c>
      <c r="AD294" s="169">
        <v>1</v>
      </c>
      <c r="AE294" s="273">
        <v>15</v>
      </c>
      <c r="AF294" s="169">
        <v>3</v>
      </c>
      <c r="AG294" s="274" t="s">
        <v>18</v>
      </c>
      <c r="AH294" s="271">
        <f t="shared" si="20"/>
        <v>4</v>
      </c>
      <c r="AI294" s="269">
        <f>SUM(E294,K294,Q294,W294,AC294)</f>
        <v>60</v>
      </c>
      <c r="AJ294" s="272">
        <f>SUM(F294,L294,R294,X294,AD294)</f>
        <v>4</v>
      </c>
      <c r="AK294" s="269">
        <f t="shared" si="22"/>
        <v>60</v>
      </c>
      <c r="AL294" s="272">
        <f t="shared" si="23"/>
        <v>12</v>
      </c>
      <c r="AM294" s="13">
        <f t="shared" si="24"/>
        <v>8</v>
      </c>
    </row>
    <row r="295" spans="1:39" ht="17.25" thickBot="1" thickTop="1">
      <c r="A295" s="1163"/>
      <c r="B295" s="1164"/>
      <c r="C295" s="1164"/>
      <c r="D295" s="1164"/>
      <c r="E295" s="1164"/>
      <c r="F295" s="1164"/>
      <c r="G295" s="1164"/>
      <c r="H295" s="1164"/>
      <c r="I295" s="1164"/>
      <c r="J295" s="1164"/>
      <c r="K295" s="1164"/>
      <c r="L295" s="1164"/>
      <c r="M295" s="1164"/>
      <c r="N295" s="1164"/>
      <c r="O295" s="1164"/>
      <c r="P295" s="1164"/>
      <c r="Q295" s="1164"/>
      <c r="R295" s="1164"/>
      <c r="S295" s="1164"/>
      <c r="T295" s="1164"/>
      <c r="U295" s="1164"/>
      <c r="V295" s="1164"/>
      <c r="W295" s="1164"/>
      <c r="X295" s="1164"/>
      <c r="Y295" s="1164"/>
      <c r="Z295" s="1164"/>
      <c r="AA295" s="1164"/>
      <c r="AB295" s="1164"/>
      <c r="AC295" s="1164"/>
      <c r="AD295" s="1164"/>
      <c r="AE295" s="1164"/>
      <c r="AF295" s="1164"/>
      <c r="AG295" s="1165"/>
      <c r="AH295" s="939"/>
      <c r="AI295" s="1166"/>
      <c r="AJ295" s="1166"/>
      <c r="AK295" s="1166"/>
      <c r="AL295" s="1166"/>
      <c r="AM295" s="1167"/>
    </row>
    <row r="296" spans="1:39" ht="18" thickBot="1" thickTop="1">
      <c r="A296" s="413" t="s">
        <v>356</v>
      </c>
      <c r="B296" s="102" t="s">
        <v>271</v>
      </c>
      <c r="C296" s="103" t="s">
        <v>33</v>
      </c>
      <c r="D296" s="955" t="s">
        <v>260</v>
      </c>
      <c r="E296" s="956"/>
      <c r="F296" s="956"/>
      <c r="G296" s="956"/>
      <c r="H296" s="956"/>
      <c r="I296" s="956"/>
      <c r="J296" s="956"/>
      <c r="K296" s="956"/>
      <c r="L296" s="956"/>
      <c r="M296" s="956"/>
      <c r="N296" s="956"/>
      <c r="O296" s="956"/>
      <c r="P296" s="956"/>
      <c r="Q296" s="956"/>
      <c r="R296" s="956"/>
      <c r="S296" s="956"/>
      <c r="T296" s="956"/>
      <c r="U296" s="956"/>
      <c r="V296" s="956"/>
      <c r="W296" s="956"/>
      <c r="X296" s="956"/>
      <c r="Y296" s="956"/>
      <c r="Z296" s="956"/>
      <c r="AA296" s="956"/>
      <c r="AB296" s="956"/>
      <c r="AC296" s="956"/>
      <c r="AD296" s="956"/>
      <c r="AE296" s="956"/>
      <c r="AF296" s="956"/>
      <c r="AG296" s="957"/>
      <c r="AH296" s="975"/>
      <c r="AI296" s="976"/>
      <c r="AJ296" s="976"/>
      <c r="AK296" s="976"/>
      <c r="AL296" s="976"/>
      <c r="AM296" s="977"/>
    </row>
    <row r="297" spans="1:39" ht="17.25" thickBot="1" thickTop="1">
      <c r="A297" s="1131"/>
      <c r="B297" s="1132"/>
      <c r="C297" s="1132"/>
      <c r="D297" s="1132"/>
      <c r="E297" s="1132"/>
      <c r="F297" s="1132"/>
      <c r="G297" s="1132"/>
      <c r="H297" s="1132"/>
      <c r="I297" s="1132"/>
      <c r="J297" s="1132"/>
      <c r="K297" s="1132"/>
      <c r="L297" s="1132"/>
      <c r="M297" s="1132"/>
      <c r="N297" s="1132"/>
      <c r="O297" s="1132"/>
      <c r="P297" s="1132"/>
      <c r="Q297" s="1132"/>
      <c r="R297" s="1132"/>
      <c r="S297" s="1132"/>
      <c r="T297" s="1132"/>
      <c r="U297" s="1132"/>
      <c r="V297" s="1132"/>
      <c r="W297" s="1132"/>
      <c r="X297" s="1132"/>
      <c r="Y297" s="1132"/>
      <c r="Z297" s="1132"/>
      <c r="AA297" s="1132"/>
      <c r="AB297" s="1132"/>
      <c r="AC297" s="1132"/>
      <c r="AD297" s="1132"/>
      <c r="AE297" s="1132"/>
      <c r="AF297" s="1132"/>
      <c r="AG297" s="1133"/>
      <c r="AH297" s="978"/>
      <c r="AI297" s="979"/>
      <c r="AJ297" s="979"/>
      <c r="AK297" s="979"/>
      <c r="AL297" s="979"/>
      <c r="AM297" s="980"/>
    </row>
    <row r="298" spans="1:39" ht="16.5" thickTop="1">
      <c r="A298" s="1168" t="s">
        <v>34</v>
      </c>
      <c r="B298" s="1169"/>
      <c r="C298" s="1169"/>
      <c r="D298" s="1169"/>
      <c r="E298" s="1169"/>
      <c r="F298" s="1169"/>
      <c r="G298" s="1169"/>
      <c r="H298" s="1169"/>
      <c r="I298" s="1169"/>
      <c r="J298" s="1169"/>
      <c r="K298" s="1169"/>
      <c r="L298" s="1169"/>
      <c r="M298" s="1169"/>
      <c r="N298" s="1169"/>
      <c r="O298" s="1169"/>
      <c r="P298" s="1169"/>
      <c r="Q298" s="1169"/>
      <c r="R298" s="1169"/>
      <c r="S298" s="1169"/>
      <c r="T298" s="1169"/>
      <c r="U298" s="1169"/>
      <c r="V298" s="1169"/>
      <c r="W298" s="1169"/>
      <c r="X298" s="1169"/>
      <c r="Y298" s="1169"/>
      <c r="Z298" s="1169"/>
      <c r="AA298" s="1169"/>
      <c r="AB298" s="1169"/>
      <c r="AC298" s="1169"/>
      <c r="AD298" s="1169"/>
      <c r="AE298" s="1169"/>
      <c r="AF298" s="1169"/>
      <c r="AG298" s="1169"/>
      <c r="AH298" s="123"/>
      <c r="AI298" s="33"/>
      <c r="AJ298" s="33"/>
      <c r="AK298" s="33"/>
      <c r="AL298" s="33"/>
      <c r="AM298" s="34"/>
    </row>
    <row r="299" spans="1:39" ht="16.5">
      <c r="A299" s="35"/>
      <c r="B299" s="27"/>
      <c r="C299" s="36" t="s">
        <v>35</v>
      </c>
      <c r="D299" s="37"/>
      <c r="E299" s="38"/>
      <c r="F299" s="38"/>
      <c r="G299" s="38"/>
      <c r="H299" s="12"/>
      <c r="I299" s="39">
        <f>IF(COUNTIF(I219:I285,"A")=0,"",(COUNTIF(I219:I285,"A")))</f>
      </c>
      <c r="J299" s="40"/>
      <c r="K299" s="38"/>
      <c r="L299" s="38"/>
      <c r="M299" s="38"/>
      <c r="N299" s="12"/>
      <c r="O299" s="39"/>
      <c r="P299" s="38"/>
      <c r="Q299" s="38"/>
      <c r="R299" s="38"/>
      <c r="S299" s="38"/>
      <c r="T299" s="12"/>
      <c r="U299" s="37">
        <v>2</v>
      </c>
      <c r="V299" s="40"/>
      <c r="W299" s="38"/>
      <c r="X299" s="38"/>
      <c r="Y299" s="38"/>
      <c r="Z299" s="12"/>
      <c r="AA299" s="39">
        <v>1</v>
      </c>
      <c r="AB299" s="38"/>
      <c r="AC299" s="38"/>
      <c r="AD299" s="38"/>
      <c r="AE299" s="38"/>
      <c r="AF299" s="12"/>
      <c r="AG299" s="37">
        <v>3</v>
      </c>
      <c r="AH299" s="124"/>
      <c r="AI299" s="41"/>
      <c r="AJ299" s="41"/>
      <c r="AK299" s="41"/>
      <c r="AL299" s="42"/>
      <c r="AM299" s="43">
        <f aca="true" t="shared" si="25" ref="AM299:AM311">IF(SUM(D299:AG299)=0,"",SUM(D299:AG299))</f>
        <v>6</v>
      </c>
    </row>
    <row r="300" spans="1:39" ht="16.5">
      <c r="A300" s="35"/>
      <c r="B300" s="27"/>
      <c r="C300" s="36" t="s">
        <v>36</v>
      </c>
      <c r="D300" s="37"/>
      <c r="E300" s="38"/>
      <c r="F300" s="38"/>
      <c r="G300" s="38"/>
      <c r="H300" s="12"/>
      <c r="I300" s="39">
        <v>2</v>
      </c>
      <c r="J300" s="40"/>
      <c r="K300" s="38"/>
      <c r="L300" s="38"/>
      <c r="M300" s="38"/>
      <c r="N300" s="12"/>
      <c r="O300" s="39">
        <v>2</v>
      </c>
      <c r="P300" s="38"/>
      <c r="Q300" s="38"/>
      <c r="R300" s="38"/>
      <c r="S300" s="38"/>
      <c r="T300" s="12"/>
      <c r="U300" s="37">
        <f>IF(COUNTIF(U219:U285,"B")=0,"",(COUNTIF(U219:U285,"B")))</f>
        <v>1</v>
      </c>
      <c r="V300" s="40"/>
      <c r="W300" s="38"/>
      <c r="X300" s="38"/>
      <c r="Y300" s="38"/>
      <c r="Z300" s="12"/>
      <c r="AA300" s="39">
        <f>IF(COUNTIF(AA219:AA285,"B")=0,"",(COUNTIF(AA219:AA285,"B")))</f>
        <v>2</v>
      </c>
      <c r="AB300" s="38"/>
      <c r="AC300" s="38"/>
      <c r="AD300" s="38"/>
      <c r="AE300" s="38"/>
      <c r="AF300" s="12"/>
      <c r="AG300" s="37">
        <f>IF(COUNTIF(AG219:AG285,"B")=0,"",(COUNTIF(AG219:AG285,"B")))</f>
      </c>
      <c r="AH300" s="124"/>
      <c r="AI300" s="41"/>
      <c r="AJ300" s="41"/>
      <c r="AK300" s="41"/>
      <c r="AL300" s="42"/>
      <c r="AM300" s="43">
        <f t="shared" si="25"/>
        <v>7</v>
      </c>
    </row>
    <row r="301" spans="1:39" ht="16.5">
      <c r="A301" s="35"/>
      <c r="B301" s="27"/>
      <c r="C301" s="36" t="s">
        <v>37</v>
      </c>
      <c r="D301" s="37"/>
      <c r="E301" s="38"/>
      <c r="F301" s="38"/>
      <c r="G301" s="38"/>
      <c r="H301" s="12"/>
      <c r="I301" s="39">
        <v>5</v>
      </c>
      <c r="J301" s="40"/>
      <c r="K301" s="38"/>
      <c r="L301" s="38"/>
      <c r="M301" s="38"/>
      <c r="N301" s="12"/>
      <c r="O301" s="39"/>
      <c r="P301" s="38"/>
      <c r="Q301" s="38"/>
      <c r="R301" s="38"/>
      <c r="S301" s="38"/>
      <c r="T301" s="12"/>
      <c r="U301" s="37"/>
      <c r="V301" s="40"/>
      <c r="W301" s="38"/>
      <c r="X301" s="38"/>
      <c r="Y301" s="38"/>
      <c r="Z301" s="12"/>
      <c r="AA301" s="39">
        <f>IF(COUNTIF(AA219:AA285,"F")=0,"",(COUNTIF(AA219:AA285,"F")))</f>
      </c>
      <c r="AB301" s="38"/>
      <c r="AC301" s="38"/>
      <c r="AD301" s="38"/>
      <c r="AE301" s="38"/>
      <c r="AF301" s="12"/>
      <c r="AG301" s="37">
        <f>IF(COUNTIF(AG219:AG285,"F")=0,"",(COUNTIF(AG219:AG285,"F")))</f>
      </c>
      <c r="AH301" s="124"/>
      <c r="AI301" s="41"/>
      <c r="AJ301" s="41"/>
      <c r="AK301" s="41"/>
      <c r="AL301" s="42"/>
      <c r="AM301" s="43">
        <f t="shared" si="25"/>
        <v>5</v>
      </c>
    </row>
    <row r="302" spans="1:39" ht="16.5">
      <c r="A302" s="35"/>
      <c r="B302" s="27"/>
      <c r="C302" s="36" t="s">
        <v>38</v>
      </c>
      <c r="D302" s="37"/>
      <c r="E302" s="38"/>
      <c r="F302" s="38"/>
      <c r="G302" s="38"/>
      <c r="H302" s="12"/>
      <c r="I302" s="39"/>
      <c r="J302" s="40"/>
      <c r="K302" s="38"/>
      <c r="L302" s="38"/>
      <c r="M302" s="38"/>
      <c r="N302" s="12"/>
      <c r="O302" s="39"/>
      <c r="P302" s="38"/>
      <c r="Q302" s="38"/>
      <c r="R302" s="38"/>
      <c r="S302" s="38"/>
      <c r="T302" s="12"/>
      <c r="U302" s="37"/>
      <c r="V302" s="40"/>
      <c r="W302" s="38"/>
      <c r="X302" s="38"/>
      <c r="Y302" s="38"/>
      <c r="Z302" s="12"/>
      <c r="AA302" s="39">
        <f>IF(COUNTIF(AA219:AA285,"F(Z)")=0,"",(COUNTIF(AA219:AA285,"F(Z)")))</f>
      </c>
      <c r="AB302" s="38"/>
      <c r="AC302" s="38"/>
      <c r="AD302" s="38"/>
      <c r="AE302" s="38"/>
      <c r="AF302" s="12"/>
      <c r="AG302" s="37">
        <f>IF(COUNTIF(AG219:AG285,"F(Z)")=0,"",(COUNTIF(AG219:AG285,"F(Z)")))</f>
      </c>
      <c r="AH302" s="124"/>
      <c r="AI302" s="41"/>
      <c r="AJ302" s="41"/>
      <c r="AK302" s="41"/>
      <c r="AL302" s="42"/>
      <c r="AM302" s="43">
        <f t="shared" si="25"/>
      </c>
    </row>
    <row r="303" spans="1:39" ht="16.5">
      <c r="A303" s="35"/>
      <c r="B303" s="27"/>
      <c r="C303" s="36" t="s">
        <v>39</v>
      </c>
      <c r="D303" s="37"/>
      <c r="E303" s="38"/>
      <c r="F303" s="38"/>
      <c r="G303" s="38"/>
      <c r="H303" s="12"/>
      <c r="I303" s="39"/>
      <c r="J303" s="40"/>
      <c r="K303" s="38"/>
      <c r="L303" s="38"/>
      <c r="M303" s="38"/>
      <c r="N303" s="12"/>
      <c r="O303" s="39">
        <v>2</v>
      </c>
      <c r="P303" s="38"/>
      <c r="Q303" s="38"/>
      <c r="R303" s="38"/>
      <c r="S303" s="38"/>
      <c r="T303" s="12"/>
      <c r="U303" s="37">
        <v>3</v>
      </c>
      <c r="V303" s="40"/>
      <c r="W303" s="38"/>
      <c r="X303" s="38"/>
      <c r="Y303" s="38"/>
      <c r="Z303" s="12"/>
      <c r="AA303" s="39">
        <v>5</v>
      </c>
      <c r="AB303" s="38"/>
      <c r="AC303" s="38"/>
      <c r="AD303" s="38"/>
      <c r="AE303" s="38"/>
      <c r="AF303" s="12"/>
      <c r="AG303" s="37">
        <f>IF(COUNTIF(AG219:AG285,"G")=0,"",(COUNTIF(AG219:AG285,"G")))</f>
        <v>3</v>
      </c>
      <c r="AH303" s="124"/>
      <c r="AI303" s="41"/>
      <c r="AJ303" s="41"/>
      <c r="AK303" s="41"/>
      <c r="AL303" s="42"/>
      <c r="AM303" s="43">
        <f t="shared" si="25"/>
        <v>13</v>
      </c>
    </row>
    <row r="304" spans="1:39" ht="16.5">
      <c r="A304" s="35"/>
      <c r="B304" s="27"/>
      <c r="C304" s="36" t="s">
        <v>40</v>
      </c>
      <c r="D304" s="37"/>
      <c r="E304" s="38"/>
      <c r="F304" s="38"/>
      <c r="G304" s="38"/>
      <c r="H304" s="12"/>
      <c r="I304" s="39"/>
      <c r="J304" s="40"/>
      <c r="K304" s="38"/>
      <c r="L304" s="38"/>
      <c r="M304" s="38"/>
      <c r="N304" s="12"/>
      <c r="O304" s="39"/>
      <c r="P304" s="38"/>
      <c r="Q304" s="38"/>
      <c r="R304" s="38"/>
      <c r="S304" s="38"/>
      <c r="T304" s="12"/>
      <c r="U304" s="37"/>
      <c r="V304" s="40"/>
      <c r="W304" s="38"/>
      <c r="X304" s="38"/>
      <c r="Y304" s="38"/>
      <c r="Z304" s="12"/>
      <c r="AA304" s="39">
        <f>IF(COUNTIF(AA219:AA285,"G(Z)")=0,"",COUNTIF(AA219:AA285,"G(Z)"))</f>
      </c>
      <c r="AB304" s="38"/>
      <c r="AC304" s="38"/>
      <c r="AD304" s="38"/>
      <c r="AE304" s="38"/>
      <c r="AF304" s="12"/>
      <c r="AG304" s="37">
        <f>IF(COUNTIF(AG219:AG285,"G(Z)")=0,"",COUNTIF(AG219:AG285,"G(Z)"))</f>
      </c>
      <c r="AH304" s="124"/>
      <c r="AI304" s="41"/>
      <c r="AJ304" s="41"/>
      <c r="AK304" s="41"/>
      <c r="AL304" s="42"/>
      <c r="AM304" s="43">
        <f t="shared" si="25"/>
      </c>
    </row>
    <row r="305" spans="1:39" ht="16.5">
      <c r="A305" s="35"/>
      <c r="B305" s="27"/>
      <c r="C305" s="36" t="s">
        <v>41</v>
      </c>
      <c r="D305" s="37"/>
      <c r="E305" s="38"/>
      <c r="F305" s="38"/>
      <c r="G305" s="38"/>
      <c r="H305" s="12"/>
      <c r="I305" s="39">
        <v>1</v>
      </c>
      <c r="J305" s="40"/>
      <c r="K305" s="38"/>
      <c r="L305" s="38"/>
      <c r="M305" s="38"/>
      <c r="N305" s="12"/>
      <c r="O305" s="39">
        <v>7</v>
      </c>
      <c r="P305" s="38"/>
      <c r="Q305" s="38"/>
      <c r="R305" s="38"/>
      <c r="S305" s="38"/>
      <c r="T305" s="12"/>
      <c r="U305" s="37">
        <v>2</v>
      </c>
      <c r="V305" s="40"/>
      <c r="W305" s="38"/>
      <c r="X305" s="38"/>
      <c r="Y305" s="38"/>
      <c r="Z305" s="12"/>
      <c r="AA305" s="39">
        <f>IF(COUNTIF(AA219:AA285,"V")=0,"",COUNTIF(AA219:AA285,"V"))</f>
      </c>
      <c r="AB305" s="38"/>
      <c r="AC305" s="38"/>
      <c r="AD305" s="38"/>
      <c r="AE305" s="38"/>
      <c r="AF305" s="12"/>
      <c r="AG305" s="37">
        <v>1</v>
      </c>
      <c r="AH305" s="124"/>
      <c r="AI305" s="41"/>
      <c r="AJ305" s="41"/>
      <c r="AK305" s="41"/>
      <c r="AL305" s="42"/>
      <c r="AM305" s="43">
        <f t="shared" si="25"/>
        <v>11</v>
      </c>
    </row>
    <row r="306" spans="1:39" ht="16.5">
      <c r="A306" s="35"/>
      <c r="B306" s="27"/>
      <c r="C306" s="36" t="s">
        <v>42</v>
      </c>
      <c r="D306" s="37"/>
      <c r="E306" s="38"/>
      <c r="F306" s="38"/>
      <c r="G306" s="38"/>
      <c r="H306" s="12"/>
      <c r="I306" s="39"/>
      <c r="J306" s="40"/>
      <c r="K306" s="38"/>
      <c r="L306" s="38"/>
      <c r="M306" s="38"/>
      <c r="N306" s="12"/>
      <c r="O306" s="39"/>
      <c r="P306" s="38"/>
      <c r="Q306" s="38"/>
      <c r="R306" s="38"/>
      <c r="S306" s="38"/>
      <c r="T306" s="12"/>
      <c r="U306" s="37"/>
      <c r="V306" s="40"/>
      <c r="W306" s="38"/>
      <c r="X306" s="38"/>
      <c r="Y306" s="38"/>
      <c r="Z306" s="12"/>
      <c r="AA306" s="39">
        <f>IF(COUNTIF(AA219:AA285,"V(Z)")=0,"",(COUNTIF(AA219:AA285,"V(Z)")))</f>
      </c>
      <c r="AB306" s="38"/>
      <c r="AC306" s="38"/>
      <c r="AD306" s="38"/>
      <c r="AE306" s="38"/>
      <c r="AF306" s="12"/>
      <c r="AG306" s="37">
        <f>IF(COUNTIF(AG219:AG285,"V(Z)")=0,"",(COUNTIF(AG219:AG285,"V(Z)")))</f>
      </c>
      <c r="AH306" s="124"/>
      <c r="AI306" s="41"/>
      <c r="AJ306" s="41"/>
      <c r="AK306" s="41"/>
      <c r="AL306" s="42"/>
      <c r="AM306" s="43">
        <f t="shared" si="25"/>
      </c>
    </row>
    <row r="307" spans="1:39" ht="16.5">
      <c r="A307" s="35"/>
      <c r="B307" s="27"/>
      <c r="C307" s="36" t="s">
        <v>43</v>
      </c>
      <c r="D307" s="37"/>
      <c r="E307" s="38"/>
      <c r="F307" s="38"/>
      <c r="G307" s="38"/>
      <c r="H307" s="12"/>
      <c r="I307" s="39"/>
      <c r="J307" s="40"/>
      <c r="K307" s="38"/>
      <c r="L307" s="38"/>
      <c r="M307" s="38"/>
      <c r="N307" s="12"/>
      <c r="O307" s="39"/>
      <c r="P307" s="38"/>
      <c r="Q307" s="38"/>
      <c r="R307" s="38"/>
      <c r="S307" s="38"/>
      <c r="T307" s="12"/>
      <c r="U307" s="37"/>
      <c r="V307" s="40"/>
      <c r="W307" s="38"/>
      <c r="X307" s="38"/>
      <c r="Y307" s="38"/>
      <c r="Z307" s="12"/>
      <c r="AA307" s="39">
        <f>IF(COUNTIF(AA219:AA285,"AV")=0,"",COUNTIF(AA219:AA285,"AV"))</f>
      </c>
      <c r="AB307" s="38"/>
      <c r="AC307" s="38"/>
      <c r="AD307" s="38"/>
      <c r="AE307" s="38"/>
      <c r="AF307" s="12"/>
      <c r="AG307" s="37">
        <f>IF(COUNTIF(AG219:AG285,"AV")=0,"",COUNTIF(AG219:AG285,"AV"))</f>
      </c>
      <c r="AH307" s="124"/>
      <c r="AI307" s="41"/>
      <c r="AJ307" s="41"/>
      <c r="AK307" s="41"/>
      <c r="AL307" s="42"/>
      <c r="AM307" s="43">
        <f t="shared" si="25"/>
      </c>
    </row>
    <row r="308" spans="1:39" ht="16.5">
      <c r="A308" s="35"/>
      <c r="B308" s="27"/>
      <c r="C308" s="36" t="s">
        <v>44</v>
      </c>
      <c r="D308" s="37"/>
      <c r="E308" s="38"/>
      <c r="F308" s="38"/>
      <c r="G308" s="38"/>
      <c r="H308" s="12"/>
      <c r="I308" s="39"/>
      <c r="J308" s="40"/>
      <c r="K308" s="38"/>
      <c r="L308" s="38"/>
      <c r="M308" s="38"/>
      <c r="N308" s="12"/>
      <c r="O308" s="39"/>
      <c r="P308" s="38"/>
      <c r="Q308" s="38"/>
      <c r="R308" s="38"/>
      <c r="S308" s="38"/>
      <c r="T308" s="12"/>
      <c r="U308" s="37"/>
      <c r="V308" s="40"/>
      <c r="W308" s="38"/>
      <c r="X308" s="38"/>
      <c r="Y308" s="38"/>
      <c r="Z308" s="12"/>
      <c r="AA308" s="39">
        <f>IF(COUNTIF(AA219:AA285,"KO")=0,"",COUNTIF(AA219:AA285,"KO"))</f>
      </c>
      <c r="AB308" s="38"/>
      <c r="AC308" s="38"/>
      <c r="AD308" s="38"/>
      <c r="AE308" s="38"/>
      <c r="AF308" s="12"/>
      <c r="AG308" s="37">
        <f>IF(COUNTIF(AG219:AG285,"KO")=0,"",COUNTIF(AG219:AG285,"KO"))</f>
      </c>
      <c r="AH308" s="124"/>
      <c r="AI308" s="41"/>
      <c r="AJ308" s="41"/>
      <c r="AK308" s="41"/>
      <c r="AL308" s="42"/>
      <c r="AM308" s="43">
        <f t="shared" si="25"/>
      </c>
    </row>
    <row r="309" spans="1:39" ht="16.5">
      <c r="A309" s="35"/>
      <c r="B309" s="44"/>
      <c r="C309" s="44" t="s">
        <v>45</v>
      </c>
      <c r="D309" s="45"/>
      <c r="E309" s="46"/>
      <c r="F309" s="46"/>
      <c r="G309" s="46"/>
      <c r="H309" s="47"/>
      <c r="I309" s="39">
        <v>1</v>
      </c>
      <c r="J309" s="48"/>
      <c r="K309" s="46"/>
      <c r="L309" s="46"/>
      <c r="M309" s="46"/>
      <c r="N309" s="47"/>
      <c r="O309" s="39">
        <v>1</v>
      </c>
      <c r="P309" s="46"/>
      <c r="Q309" s="46"/>
      <c r="R309" s="46"/>
      <c r="S309" s="46"/>
      <c r="T309" s="47"/>
      <c r="U309" s="37"/>
      <c r="V309" s="48"/>
      <c r="W309" s="46"/>
      <c r="X309" s="46"/>
      <c r="Y309" s="46"/>
      <c r="Z309" s="47"/>
      <c r="AA309" s="39">
        <v>1</v>
      </c>
      <c r="AB309" s="46"/>
      <c r="AC309" s="46"/>
      <c r="AD309" s="46"/>
      <c r="AE309" s="46"/>
      <c r="AF309" s="47"/>
      <c r="AG309" s="37">
        <v>1</v>
      </c>
      <c r="AH309" s="124"/>
      <c r="AI309" s="41"/>
      <c r="AJ309" s="41"/>
      <c r="AK309" s="41"/>
      <c r="AL309" s="42"/>
      <c r="AM309" s="43">
        <f t="shared" si="25"/>
        <v>4</v>
      </c>
    </row>
    <row r="310" spans="1:39" ht="16.5">
      <c r="A310" s="35"/>
      <c r="B310" s="44"/>
      <c r="C310" s="44" t="s">
        <v>46</v>
      </c>
      <c r="D310" s="45"/>
      <c r="E310" s="46"/>
      <c r="F310" s="46"/>
      <c r="G310" s="46"/>
      <c r="H310" s="47"/>
      <c r="I310" s="39"/>
      <c r="J310" s="48"/>
      <c r="K310" s="46"/>
      <c r="L310" s="46"/>
      <c r="M310" s="46"/>
      <c r="N310" s="47"/>
      <c r="O310" s="39"/>
      <c r="P310" s="46"/>
      <c r="Q310" s="46"/>
      <c r="R310" s="46"/>
      <c r="S310" s="46"/>
      <c r="T310" s="47"/>
      <c r="U310" s="37"/>
      <c r="V310" s="48"/>
      <c r="W310" s="46"/>
      <c r="X310" s="46"/>
      <c r="Y310" s="46"/>
      <c r="Z310" s="47"/>
      <c r="AA310" s="39">
        <f>IF(COUNTIF(AA219:AA285,"Z")=0,"",COUNTIF(AA219:AA285,"Z"))</f>
      </c>
      <c r="AB310" s="46"/>
      <c r="AC310" s="46"/>
      <c r="AD310" s="46"/>
      <c r="AE310" s="46"/>
      <c r="AF310" s="47"/>
      <c r="AG310" s="37">
        <f>IF(COUNTIF(AG219:AG285,"Z")=0,"",COUNTIF(AG219:AG285,"Z"))</f>
      </c>
      <c r="AH310" s="124"/>
      <c r="AI310" s="41"/>
      <c r="AJ310" s="41"/>
      <c r="AK310" s="41"/>
      <c r="AL310" s="42"/>
      <c r="AM310" s="43">
        <f t="shared" si="25"/>
      </c>
    </row>
    <row r="311" spans="1:39" ht="16.5">
      <c r="A311" s="35"/>
      <c r="B311" s="44"/>
      <c r="C311" s="49" t="s">
        <v>47</v>
      </c>
      <c r="D311" s="45"/>
      <c r="E311" s="46"/>
      <c r="F311" s="46"/>
      <c r="G311" s="46"/>
      <c r="H311" s="47"/>
      <c r="I311" s="39"/>
      <c r="J311" s="46"/>
      <c r="K311" s="46"/>
      <c r="L311" s="46"/>
      <c r="M311" s="46"/>
      <c r="N311" s="47"/>
      <c r="O311" s="39"/>
      <c r="P311" s="46"/>
      <c r="Q311" s="46"/>
      <c r="R311" s="46"/>
      <c r="S311" s="46"/>
      <c r="T311" s="47"/>
      <c r="U311" s="39"/>
      <c r="V311" s="46"/>
      <c r="W311" s="46"/>
      <c r="X311" s="46"/>
      <c r="Y311" s="46"/>
      <c r="Z311" s="47"/>
      <c r="AA311" s="39"/>
      <c r="AB311" s="46"/>
      <c r="AC311" s="46"/>
      <c r="AD311" s="46"/>
      <c r="AE311" s="46"/>
      <c r="AF311" s="47"/>
      <c r="AG311" s="37"/>
      <c r="AH311" s="124"/>
      <c r="AI311" s="41"/>
      <c r="AJ311" s="41"/>
      <c r="AK311" s="41"/>
      <c r="AL311" s="42"/>
      <c r="AM311" s="43">
        <f t="shared" si="25"/>
      </c>
    </row>
    <row r="312" spans="1:39" ht="16.5">
      <c r="A312" s="35"/>
      <c r="B312" s="44"/>
      <c r="C312" s="95" t="s">
        <v>48</v>
      </c>
      <c r="D312" s="45"/>
      <c r="E312" s="46"/>
      <c r="F312" s="46"/>
      <c r="G312" s="46"/>
      <c r="H312" s="47"/>
      <c r="I312" s="96">
        <f>IF(SUM(I299:I311)=0,"",SUM(I299:I311))</f>
        <v>9</v>
      </c>
      <c r="J312" s="97"/>
      <c r="K312" s="97"/>
      <c r="L312" s="97"/>
      <c r="M312" s="97"/>
      <c r="N312" s="98"/>
      <c r="O312" s="96">
        <f>IF(SUM(O299:O311)=0,"",SUM(O299:O311))</f>
        <v>12</v>
      </c>
      <c r="P312" s="97"/>
      <c r="Q312" s="97"/>
      <c r="R312" s="97"/>
      <c r="S312" s="97"/>
      <c r="T312" s="98"/>
      <c r="U312" s="96">
        <f>IF(SUM(U299:U311)=0,"",SUM(U299:U311))</f>
        <v>8</v>
      </c>
      <c r="V312" s="97"/>
      <c r="W312" s="97"/>
      <c r="X312" s="97"/>
      <c r="Y312" s="97"/>
      <c r="Z312" s="98"/>
      <c r="AA312" s="96">
        <f>IF(SUM(AA299:AA311)=0,"",SUM(AA299:AA311))</f>
        <v>9</v>
      </c>
      <c r="AB312" s="97"/>
      <c r="AC312" s="97"/>
      <c r="AD312" s="97"/>
      <c r="AE312" s="97"/>
      <c r="AF312" s="98"/>
      <c r="AG312" s="122">
        <f>IF(SUM(AG299:AG311)=0,"",SUM(AG299:AG311))</f>
        <v>8</v>
      </c>
      <c r="AH312" s="125"/>
      <c r="AI312" s="99"/>
      <c r="AJ312" s="99"/>
      <c r="AK312" s="99"/>
      <c r="AL312" s="100"/>
      <c r="AM312" s="101">
        <f>IF(SUM(D312:AG312)=0,"",SUM(D312:AG312))</f>
        <v>46</v>
      </c>
    </row>
    <row r="313" spans="1:39" ht="12.75">
      <c r="A313" s="1170" t="s">
        <v>49</v>
      </c>
      <c r="B313" s="1171"/>
      <c r="C313" s="1171"/>
      <c r="D313" s="1171"/>
      <c r="E313" s="1171"/>
      <c r="F313" s="1171"/>
      <c r="G313" s="1171"/>
      <c r="H313" s="1171"/>
      <c r="I313" s="1171"/>
      <c r="J313" s="1171"/>
      <c r="K313" s="1171"/>
      <c r="L313" s="1171"/>
      <c r="M313" s="1171"/>
      <c r="N313" s="1171"/>
      <c r="O313" s="1171"/>
      <c r="P313" s="1171"/>
      <c r="Q313" s="1171"/>
      <c r="R313" s="1171"/>
      <c r="S313" s="1171"/>
      <c r="T313" s="1171"/>
      <c r="U313" s="1171"/>
      <c r="V313" s="1171"/>
      <c r="W313" s="1171"/>
      <c r="X313" s="1171"/>
      <c r="Y313" s="1171"/>
      <c r="Z313" s="1171"/>
      <c r="AA313" s="1171"/>
      <c r="AB313" s="1171"/>
      <c r="AC313" s="1171"/>
      <c r="AD313" s="1171"/>
      <c r="AE313" s="1171"/>
      <c r="AF313" s="1171"/>
      <c r="AG313" s="1172"/>
      <c r="AH313" s="924"/>
      <c r="AI313" s="1173"/>
      <c r="AJ313" s="1173"/>
      <c r="AK313" s="1173"/>
      <c r="AL313" s="1173"/>
      <c r="AM313" s="1174"/>
    </row>
    <row r="314" spans="1:39" ht="12.75">
      <c r="A314" s="1175" t="s">
        <v>338</v>
      </c>
      <c r="B314" s="1176"/>
      <c r="C314" s="1176"/>
      <c r="D314" s="1176"/>
      <c r="E314" s="1176"/>
      <c r="F314" s="1176"/>
      <c r="G314" s="1176"/>
      <c r="H314" s="1176"/>
      <c r="I314" s="1176"/>
      <c r="J314" s="1176"/>
      <c r="K314" s="1176"/>
      <c r="L314" s="1176"/>
      <c r="M314" s="1176"/>
      <c r="N314" s="1176"/>
      <c r="O314" s="1176"/>
      <c r="P314" s="1176"/>
      <c r="Q314" s="1176"/>
      <c r="R314" s="1176"/>
      <c r="S314" s="1176"/>
      <c r="T314" s="1176"/>
      <c r="U314" s="1176"/>
      <c r="V314" s="1176"/>
      <c r="W314" s="1176"/>
      <c r="X314" s="1176"/>
      <c r="Y314" s="1176"/>
      <c r="Z314" s="1176"/>
      <c r="AA314" s="1176"/>
      <c r="AB314" s="1176"/>
      <c r="AC314" s="1176"/>
      <c r="AD314" s="1176"/>
      <c r="AE314" s="1176"/>
      <c r="AF314" s="1176"/>
      <c r="AG314" s="1177"/>
      <c r="AH314" s="975"/>
      <c r="AI314" s="976"/>
      <c r="AJ314" s="976"/>
      <c r="AK314" s="976"/>
      <c r="AL314" s="976"/>
      <c r="AM314" s="977"/>
    </row>
    <row r="315" spans="1:39" ht="12.75">
      <c r="A315" s="1175" t="s">
        <v>337</v>
      </c>
      <c r="B315" s="1176"/>
      <c r="C315" s="1176"/>
      <c r="D315" s="1176"/>
      <c r="E315" s="1176"/>
      <c r="F315" s="1176"/>
      <c r="G315" s="1176"/>
      <c r="H315" s="1176"/>
      <c r="I315" s="1176"/>
      <c r="J315" s="1176"/>
      <c r="K315" s="1176"/>
      <c r="L315" s="1176"/>
      <c r="M315" s="1176"/>
      <c r="N315" s="1176"/>
      <c r="O315" s="1176"/>
      <c r="P315" s="1176"/>
      <c r="Q315" s="1176"/>
      <c r="R315" s="1176"/>
      <c r="S315" s="1176"/>
      <c r="T315" s="1176"/>
      <c r="U315" s="1176"/>
      <c r="V315" s="1176"/>
      <c r="W315" s="1176"/>
      <c r="X315" s="1176"/>
      <c r="Y315" s="1176"/>
      <c r="Z315" s="1176"/>
      <c r="AA315" s="1176"/>
      <c r="AB315" s="1176"/>
      <c r="AC315" s="1176"/>
      <c r="AD315" s="1176"/>
      <c r="AE315" s="1176"/>
      <c r="AF315" s="1176"/>
      <c r="AG315" s="1177"/>
      <c r="AH315" s="975"/>
      <c r="AI315" s="976"/>
      <c r="AJ315" s="976"/>
      <c r="AK315" s="976"/>
      <c r="AL315" s="976"/>
      <c r="AM315" s="977"/>
    </row>
    <row r="316" spans="1:39" ht="13.5" thickBot="1">
      <c r="A316" s="1175" t="s">
        <v>339</v>
      </c>
      <c r="B316" s="1176"/>
      <c r="C316" s="1176"/>
      <c r="D316" s="1176"/>
      <c r="E316" s="1176"/>
      <c r="F316" s="1176"/>
      <c r="G316" s="1176"/>
      <c r="H316" s="1176"/>
      <c r="I316" s="1176"/>
      <c r="J316" s="1176"/>
      <c r="K316" s="1176"/>
      <c r="L316" s="1176"/>
      <c r="M316" s="1176"/>
      <c r="N316" s="1176"/>
      <c r="O316" s="1176"/>
      <c r="P316" s="1176"/>
      <c r="Q316" s="1176"/>
      <c r="R316" s="1176"/>
      <c r="S316" s="1176"/>
      <c r="T316" s="1176"/>
      <c r="U316" s="1176"/>
      <c r="V316" s="1176"/>
      <c r="W316" s="1176"/>
      <c r="X316" s="1176"/>
      <c r="Y316" s="1176"/>
      <c r="Z316" s="1176"/>
      <c r="AA316" s="1176"/>
      <c r="AB316" s="1176"/>
      <c r="AC316" s="1176"/>
      <c r="AD316" s="1176"/>
      <c r="AE316" s="1176"/>
      <c r="AF316" s="1176"/>
      <c r="AG316" s="1177"/>
      <c r="AH316" s="978"/>
      <c r="AI316" s="979"/>
      <c r="AJ316" s="979"/>
      <c r="AK316" s="979"/>
      <c r="AL316" s="979"/>
      <c r="AM316" s="980"/>
    </row>
    <row r="317" ht="13.5" thickTop="1"/>
  </sheetData>
  <sheetProtection/>
  <mergeCells count="57">
    <mergeCell ref="A298:AG298"/>
    <mergeCell ref="A313:AG313"/>
    <mergeCell ref="AH313:AM316"/>
    <mergeCell ref="A314:AG314"/>
    <mergeCell ref="A315:AG315"/>
    <mergeCell ref="A316:AG316"/>
    <mergeCell ref="D254:AM255"/>
    <mergeCell ref="D258:AM258"/>
    <mergeCell ref="D263:AM263"/>
    <mergeCell ref="D276:AM276"/>
    <mergeCell ref="A295:AG295"/>
    <mergeCell ref="AH295:AM297"/>
    <mergeCell ref="D296:AG296"/>
    <mergeCell ref="A209:AM209"/>
    <mergeCell ref="A210:AM210"/>
    <mergeCell ref="A211:AM211"/>
    <mergeCell ref="A212:AM212"/>
    <mergeCell ref="A213:AM213"/>
    <mergeCell ref="A214:A217"/>
    <mergeCell ref="B214:B217"/>
    <mergeCell ref="C214:C217"/>
    <mergeCell ref="D214:AG214"/>
    <mergeCell ref="AH214:AM215"/>
    <mergeCell ref="D215:I215"/>
    <mergeCell ref="J215:O215"/>
    <mergeCell ref="P215:U215"/>
    <mergeCell ref="V215:AA215"/>
    <mergeCell ref="AB215:AG215"/>
    <mergeCell ref="D216:E216"/>
    <mergeCell ref="F216:G216"/>
    <mergeCell ref="H216:H217"/>
    <mergeCell ref="I216:I217"/>
    <mergeCell ref="J216:K216"/>
    <mergeCell ref="L216:M216"/>
    <mergeCell ref="N216:N217"/>
    <mergeCell ref="O216:O217"/>
    <mergeCell ref="P216:Q216"/>
    <mergeCell ref="R216:S216"/>
    <mergeCell ref="T216:T217"/>
    <mergeCell ref="AJ216:AK216"/>
    <mergeCell ref="AL216:AL217"/>
    <mergeCell ref="U216:U217"/>
    <mergeCell ref="V216:W216"/>
    <mergeCell ref="X216:Y216"/>
    <mergeCell ref="Z216:Z217"/>
    <mergeCell ref="AA216:AA217"/>
    <mergeCell ref="AB216:AC216"/>
    <mergeCell ref="AM216:AM217"/>
    <mergeCell ref="D218:AM219"/>
    <mergeCell ref="D226:AM226"/>
    <mergeCell ref="D242:AM242"/>
    <mergeCell ref="D288:AM288"/>
    <mergeCell ref="A297:AG297"/>
    <mergeCell ref="AD216:AE216"/>
    <mergeCell ref="AF216:AF217"/>
    <mergeCell ref="AG216:AG217"/>
    <mergeCell ref="AH216:AI2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benyeie</dc:creator>
  <cp:keywords/>
  <dc:description/>
  <cp:lastModifiedBy>Kozár Istvánné</cp:lastModifiedBy>
  <cp:lastPrinted>2013-04-26T08:40:10Z</cp:lastPrinted>
  <dcterms:created xsi:type="dcterms:W3CDTF">2012-05-24T07:34:13Z</dcterms:created>
  <dcterms:modified xsi:type="dcterms:W3CDTF">2014-02-27T14:48:51Z</dcterms:modified>
  <cp:category/>
  <cp:version/>
  <cp:contentType/>
  <cp:contentStatus/>
</cp:coreProperties>
</file>