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ándor\Documents\Sanyi\Katonai műveleti logisztikai MSc\OVT\Tantárgyi Programok\"/>
    </mc:Choice>
  </mc:AlternateContent>
  <bookViews>
    <workbookView xWindow="0" yWindow="0" windowWidth="28800" windowHeight="11835"/>
  </bookViews>
  <sheets>
    <sheet name="KML" sheetId="8" r:id="rId1"/>
    <sheet name="Elotanulmanyi rend" sheetId="4" r:id="rId2"/>
  </sheets>
  <externalReferences>
    <externalReference r:id="rId3"/>
    <externalReference r:id="rId4"/>
    <externalReference r:id="rId5"/>
  </externalReferences>
  <definedNames>
    <definedName name="A83.2">#REF!</definedName>
    <definedName name="_1A83.2_1">#REF!</definedName>
    <definedName name="_2A83.2_2">#REF!</definedName>
    <definedName name="_3A83.2_3">#REF!</definedName>
    <definedName name="_4A83.2_4">#REF!</definedName>
    <definedName name="másol">#REF!</definedName>
    <definedName name="_xlnm.Print_Area" localSheetId="0">KML!$A$1:$AO$93</definedName>
  </definedNames>
  <calcPr calcId="152511"/>
</workbook>
</file>

<file path=xl/calcChain.xml><?xml version="1.0" encoding="utf-8"?>
<calcChain xmlns="http://schemas.openxmlformats.org/spreadsheetml/2006/main">
  <c r="I65" i="8" l="1"/>
  <c r="AO53" i="8"/>
  <c r="AK53" i="8"/>
  <c r="AJ53" i="8"/>
  <c r="AG53" i="8"/>
  <c r="AE53" i="8"/>
  <c r="AA53" i="8"/>
  <c r="Y53" i="8"/>
  <c r="U53" i="8"/>
  <c r="S53" i="8"/>
  <c r="O53" i="8"/>
  <c r="M53" i="8"/>
  <c r="I53" i="8"/>
  <c r="E53" i="8"/>
  <c r="AO54" i="8"/>
  <c r="AK54" i="8"/>
  <c r="AJ54" i="8"/>
  <c r="AG54" i="8"/>
  <c r="AE54" i="8"/>
  <c r="AA54" i="8"/>
  <c r="Y54" i="8"/>
  <c r="U54" i="8"/>
  <c r="S54" i="8"/>
  <c r="O54" i="8"/>
  <c r="M54" i="8"/>
  <c r="I54" i="8"/>
  <c r="E54" i="8"/>
  <c r="AM57" i="8"/>
  <c r="AM58" i="8"/>
  <c r="AM50" i="8"/>
  <c r="AN62" i="8"/>
  <c r="AO37" i="8"/>
  <c r="AO38" i="8"/>
  <c r="AO39" i="8"/>
  <c r="AO40" i="8"/>
  <c r="AO41" i="8"/>
  <c r="AO42" i="8"/>
  <c r="AO43" i="8"/>
  <c r="AO44" i="8"/>
  <c r="AO45" i="8"/>
  <c r="AO46" i="8"/>
  <c r="AO47" i="8"/>
  <c r="AO48" i="8"/>
  <c r="AO52" i="8"/>
  <c r="AM49" i="8"/>
  <c r="AL49" i="8"/>
  <c r="AO36" i="8"/>
  <c r="AM20" i="8"/>
  <c r="AL20" i="8"/>
  <c r="AM33" i="8"/>
  <c r="AL33" i="8"/>
  <c r="AO23" i="8"/>
  <c r="AO24" i="8"/>
  <c r="AO25" i="8"/>
  <c r="AO26" i="8"/>
  <c r="AO27" i="8"/>
  <c r="AO28" i="8"/>
  <c r="AO29" i="8"/>
  <c r="AO30" i="8"/>
  <c r="AO31" i="8"/>
  <c r="AO32" i="8"/>
  <c r="AO22" i="8"/>
  <c r="AO11" i="8"/>
  <c r="AO12" i="8"/>
  <c r="AO13" i="8"/>
  <c r="AO14" i="8"/>
  <c r="AO15" i="8"/>
  <c r="AO16" i="8"/>
  <c r="AO17" i="8"/>
  <c r="AO18" i="8"/>
  <c r="AO19" i="8"/>
  <c r="AO10" i="8"/>
  <c r="K58" i="8"/>
  <c r="G58" i="8"/>
  <c r="K57" i="8"/>
  <c r="G57" i="8"/>
  <c r="K50" i="8"/>
  <c r="K49" i="8"/>
  <c r="G50" i="8"/>
  <c r="G49" i="8"/>
  <c r="G33" i="8"/>
  <c r="K20" i="8"/>
  <c r="K81" i="8" s="1"/>
  <c r="G20" i="8"/>
  <c r="G81" i="8" s="1"/>
  <c r="AO81" i="8" s="1"/>
  <c r="AG68" i="8"/>
  <c r="AE68" i="8"/>
  <c r="AA68" i="8"/>
  <c r="Y68" i="8"/>
  <c r="U68" i="8"/>
  <c r="S68" i="8"/>
  <c r="O68" i="8"/>
  <c r="M68" i="8"/>
  <c r="I68" i="8"/>
  <c r="E68" i="8"/>
  <c r="AG67" i="8"/>
  <c r="AE67" i="8"/>
  <c r="AA67" i="8"/>
  <c r="Y67" i="8"/>
  <c r="U67" i="8"/>
  <c r="S67" i="8"/>
  <c r="O67" i="8"/>
  <c r="M67" i="8"/>
  <c r="I67" i="8"/>
  <c r="E67" i="8"/>
  <c r="AG66" i="8"/>
  <c r="AE66" i="8"/>
  <c r="AA66" i="8"/>
  <c r="Y66" i="8"/>
  <c r="U66" i="8"/>
  <c r="S66" i="8"/>
  <c r="O66" i="8"/>
  <c r="M66" i="8"/>
  <c r="I66" i="8"/>
  <c r="E66" i="8"/>
  <c r="AG65" i="8"/>
  <c r="AE65" i="8"/>
  <c r="AA65" i="8"/>
  <c r="Y65" i="8"/>
  <c r="U65" i="8"/>
  <c r="S65" i="8"/>
  <c r="O65" i="8"/>
  <c r="M65" i="8"/>
  <c r="E65" i="8"/>
  <c r="AG64" i="8"/>
  <c r="AE64" i="8"/>
  <c r="AA64" i="8"/>
  <c r="Y64" i="8"/>
  <c r="U64" i="8"/>
  <c r="S64" i="8"/>
  <c r="O64" i="8"/>
  <c r="M64" i="8"/>
  <c r="I64" i="8"/>
  <c r="E64" i="8"/>
  <c r="AG63" i="8"/>
  <c r="AE63" i="8"/>
  <c r="AA63" i="8"/>
  <c r="Y63" i="8"/>
  <c r="U63" i="8"/>
  <c r="S63" i="8"/>
  <c r="O63" i="8"/>
  <c r="M63" i="8"/>
  <c r="I63" i="8"/>
  <c r="E63" i="8"/>
  <c r="AG62" i="8"/>
  <c r="AE62" i="8"/>
  <c r="AA62" i="8"/>
  <c r="Y62" i="8"/>
  <c r="U62" i="8"/>
  <c r="S62" i="8"/>
  <c r="O62" i="8"/>
  <c r="M62" i="8"/>
  <c r="I62" i="8"/>
  <c r="E62" i="8"/>
  <c r="AG61" i="8"/>
  <c r="AE61" i="8"/>
  <c r="AA61" i="8"/>
  <c r="Y61" i="8"/>
  <c r="U61" i="8"/>
  <c r="S61" i="8"/>
  <c r="O61" i="8"/>
  <c r="M61" i="8"/>
  <c r="I61" i="8"/>
  <c r="E61" i="8"/>
  <c r="AI58" i="8"/>
  <c r="AG58" i="8"/>
  <c r="AF58" i="8"/>
  <c r="AE58" i="8"/>
  <c r="AD58" i="8"/>
  <c r="AC58" i="8"/>
  <c r="AA58" i="8"/>
  <c r="Z58" i="8"/>
  <c r="Y58" i="8"/>
  <c r="X58" i="8"/>
  <c r="W58" i="8"/>
  <c r="U58" i="8"/>
  <c r="T58" i="8"/>
  <c r="S58" i="8"/>
  <c r="R58" i="8"/>
  <c r="Q58" i="8"/>
  <c r="O58" i="8"/>
  <c r="N58" i="8"/>
  <c r="M58" i="8"/>
  <c r="L58" i="8"/>
  <c r="I58" i="8"/>
  <c r="H58" i="8"/>
  <c r="E58" i="8"/>
  <c r="D58" i="8"/>
  <c r="AI57" i="8"/>
  <c r="AG57" i="8"/>
  <c r="AF57" i="8"/>
  <c r="AE57" i="8"/>
  <c r="AD57" i="8"/>
  <c r="AC57" i="8"/>
  <c r="AA57" i="8"/>
  <c r="Z57" i="8"/>
  <c r="Y57" i="8"/>
  <c r="X57" i="8"/>
  <c r="W57" i="8"/>
  <c r="U57" i="8"/>
  <c r="T57" i="8"/>
  <c r="S57" i="8"/>
  <c r="R57" i="8"/>
  <c r="Q57" i="8"/>
  <c r="O57" i="8"/>
  <c r="N57" i="8"/>
  <c r="M57" i="8"/>
  <c r="L57" i="8"/>
  <c r="I57" i="8"/>
  <c r="H57" i="8"/>
  <c r="E57" i="8"/>
  <c r="D57" i="8"/>
  <c r="AK56" i="8"/>
  <c r="AJ56" i="8"/>
  <c r="AG56" i="8"/>
  <c r="AE56" i="8"/>
  <c r="AA56" i="8"/>
  <c r="Y56" i="8"/>
  <c r="U56" i="8"/>
  <c r="S56" i="8"/>
  <c r="O56" i="8"/>
  <c r="M56" i="8"/>
  <c r="I56" i="8"/>
  <c r="E56" i="8"/>
  <c r="AK55" i="8"/>
  <c r="AJ55" i="8"/>
  <c r="AG55" i="8"/>
  <c r="AE55" i="8"/>
  <c r="AA55" i="8"/>
  <c r="Y55" i="8"/>
  <c r="U55" i="8"/>
  <c r="S55" i="8"/>
  <c r="O55" i="8"/>
  <c r="M55" i="8"/>
  <c r="I55" i="8"/>
  <c r="E55" i="8"/>
  <c r="AL57" i="8"/>
  <c r="AK52" i="8"/>
  <c r="AJ52" i="8"/>
  <c r="AK57" i="8" s="1"/>
  <c r="AG52" i="8"/>
  <c r="AE52" i="8"/>
  <c r="AA52" i="8"/>
  <c r="Y52" i="8"/>
  <c r="U52" i="8"/>
  <c r="S52" i="8"/>
  <c r="O52" i="8"/>
  <c r="M52" i="8"/>
  <c r="I52" i="8"/>
  <c r="E52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J50" i="8"/>
  <c r="I50" i="8"/>
  <c r="H50" i="8"/>
  <c r="F50" i="8"/>
  <c r="E50" i="8"/>
  <c r="D50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J49" i="8"/>
  <c r="I49" i="8"/>
  <c r="H49" i="8"/>
  <c r="F49" i="8"/>
  <c r="E49" i="8"/>
  <c r="D49" i="8"/>
  <c r="AN48" i="8"/>
  <c r="AK48" i="8"/>
  <c r="AJ48" i="8"/>
  <c r="AG48" i="8"/>
  <c r="AE48" i="8"/>
  <c r="AA48" i="8"/>
  <c r="Y48" i="8"/>
  <c r="U48" i="8"/>
  <c r="S48" i="8"/>
  <c r="O48" i="8"/>
  <c r="M48" i="8"/>
  <c r="I48" i="8"/>
  <c r="E48" i="8"/>
  <c r="AN47" i="8"/>
  <c r="AK47" i="8"/>
  <c r="AJ47" i="8"/>
  <c r="AG47" i="8"/>
  <c r="AE47" i="8"/>
  <c r="AA47" i="8"/>
  <c r="Y47" i="8"/>
  <c r="U47" i="8"/>
  <c r="S47" i="8"/>
  <c r="O47" i="8"/>
  <c r="M47" i="8"/>
  <c r="I47" i="8"/>
  <c r="E47" i="8"/>
  <c r="AN46" i="8"/>
  <c r="AK46" i="8"/>
  <c r="AJ46" i="8"/>
  <c r="AG46" i="8"/>
  <c r="AE46" i="8"/>
  <c r="AA46" i="8"/>
  <c r="Y46" i="8"/>
  <c r="U46" i="8"/>
  <c r="S46" i="8"/>
  <c r="O46" i="8"/>
  <c r="M46" i="8"/>
  <c r="I46" i="8"/>
  <c r="E46" i="8"/>
  <c r="AN45" i="8"/>
  <c r="AK45" i="8"/>
  <c r="AJ45" i="8"/>
  <c r="AG45" i="8"/>
  <c r="AE45" i="8"/>
  <c r="AA45" i="8"/>
  <c r="Y45" i="8"/>
  <c r="U45" i="8"/>
  <c r="S45" i="8"/>
  <c r="O45" i="8"/>
  <c r="M45" i="8"/>
  <c r="I45" i="8"/>
  <c r="E45" i="8"/>
  <c r="AN44" i="8"/>
  <c r="AK44" i="8"/>
  <c r="AJ44" i="8"/>
  <c r="AG44" i="8"/>
  <c r="AE44" i="8"/>
  <c r="AA44" i="8"/>
  <c r="Y44" i="8"/>
  <c r="U44" i="8"/>
  <c r="S44" i="8"/>
  <c r="O44" i="8"/>
  <c r="M44" i="8"/>
  <c r="I44" i="8"/>
  <c r="E44" i="8"/>
  <c r="AN43" i="8"/>
  <c r="AK43" i="8"/>
  <c r="AJ43" i="8"/>
  <c r="AG43" i="8"/>
  <c r="AE43" i="8"/>
  <c r="AA43" i="8"/>
  <c r="Y43" i="8"/>
  <c r="U43" i="8"/>
  <c r="S43" i="8"/>
  <c r="O43" i="8"/>
  <c r="M43" i="8"/>
  <c r="I43" i="8"/>
  <c r="E43" i="8"/>
  <c r="AN42" i="8"/>
  <c r="AK42" i="8"/>
  <c r="AJ42" i="8"/>
  <c r="AG42" i="8"/>
  <c r="AE42" i="8"/>
  <c r="AA42" i="8"/>
  <c r="Y42" i="8"/>
  <c r="U42" i="8"/>
  <c r="S42" i="8"/>
  <c r="O42" i="8"/>
  <c r="M42" i="8"/>
  <c r="I42" i="8"/>
  <c r="E42" i="8"/>
  <c r="AN41" i="8"/>
  <c r="AK41" i="8"/>
  <c r="AJ41" i="8"/>
  <c r="AG41" i="8"/>
  <c r="AE41" i="8"/>
  <c r="AA41" i="8"/>
  <c r="Y41" i="8"/>
  <c r="U41" i="8"/>
  <c r="S41" i="8"/>
  <c r="O41" i="8"/>
  <c r="M41" i="8"/>
  <c r="I41" i="8"/>
  <c r="E41" i="8"/>
  <c r="AN40" i="8"/>
  <c r="AK40" i="8"/>
  <c r="AJ40" i="8"/>
  <c r="AG40" i="8"/>
  <c r="AE40" i="8"/>
  <c r="AA40" i="8"/>
  <c r="Y40" i="8"/>
  <c r="U40" i="8"/>
  <c r="S40" i="8"/>
  <c r="O40" i="8"/>
  <c r="M40" i="8"/>
  <c r="I40" i="8"/>
  <c r="E40" i="8"/>
  <c r="AN39" i="8"/>
  <c r="AK39" i="8"/>
  <c r="AJ39" i="8"/>
  <c r="AG39" i="8"/>
  <c r="AE39" i="8"/>
  <c r="AA39" i="8"/>
  <c r="Y39" i="8"/>
  <c r="U39" i="8"/>
  <c r="S39" i="8"/>
  <c r="O39" i="8"/>
  <c r="M39" i="8"/>
  <c r="I39" i="8"/>
  <c r="E39" i="8"/>
  <c r="AN38" i="8"/>
  <c r="AK38" i="8"/>
  <c r="AJ38" i="8"/>
  <c r="AG38" i="8"/>
  <c r="AE38" i="8"/>
  <c r="AA38" i="8"/>
  <c r="Y38" i="8"/>
  <c r="U38" i="8"/>
  <c r="S38" i="8"/>
  <c r="O38" i="8"/>
  <c r="M38" i="8"/>
  <c r="I38" i="8"/>
  <c r="E38" i="8"/>
  <c r="AN37" i="8"/>
  <c r="AK37" i="8"/>
  <c r="AJ37" i="8"/>
  <c r="AG37" i="8"/>
  <c r="AE37" i="8"/>
  <c r="AA37" i="8"/>
  <c r="Y37" i="8"/>
  <c r="U37" i="8"/>
  <c r="S37" i="8"/>
  <c r="O37" i="8"/>
  <c r="M37" i="8"/>
  <c r="I37" i="8"/>
  <c r="E37" i="8"/>
  <c r="AN36" i="8"/>
  <c r="AK36" i="8"/>
  <c r="AJ36" i="8"/>
  <c r="AK49" i="8" s="1"/>
  <c r="AG36" i="8"/>
  <c r="AE36" i="8"/>
  <c r="AA36" i="8"/>
  <c r="Y36" i="8"/>
  <c r="U36" i="8"/>
  <c r="S36" i="8"/>
  <c r="O36" i="8"/>
  <c r="M36" i="8"/>
  <c r="I36" i="8"/>
  <c r="E36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J33" i="8"/>
  <c r="I33" i="8"/>
  <c r="H33" i="8"/>
  <c r="F33" i="8"/>
  <c r="E33" i="8"/>
  <c r="D33" i="8"/>
  <c r="AN32" i="8"/>
  <c r="AK32" i="8"/>
  <c r="AJ32" i="8"/>
  <c r="AG32" i="8"/>
  <c r="AE32" i="8"/>
  <c r="AA32" i="8"/>
  <c r="Y32" i="8"/>
  <c r="U32" i="8"/>
  <c r="S32" i="8"/>
  <c r="O32" i="8"/>
  <c r="M32" i="8"/>
  <c r="I32" i="8"/>
  <c r="E32" i="8"/>
  <c r="AN31" i="8"/>
  <c r="AK31" i="8"/>
  <c r="AJ31" i="8"/>
  <c r="AG31" i="8"/>
  <c r="AE31" i="8"/>
  <c r="AA31" i="8"/>
  <c r="Y31" i="8"/>
  <c r="U31" i="8"/>
  <c r="S31" i="8"/>
  <c r="O31" i="8"/>
  <c r="M31" i="8"/>
  <c r="I31" i="8"/>
  <c r="E31" i="8"/>
  <c r="AN30" i="8"/>
  <c r="AK30" i="8"/>
  <c r="AJ30" i="8"/>
  <c r="AG30" i="8"/>
  <c r="AE30" i="8"/>
  <c r="AA30" i="8"/>
  <c r="Y30" i="8"/>
  <c r="U30" i="8"/>
  <c r="S30" i="8"/>
  <c r="O30" i="8"/>
  <c r="M30" i="8"/>
  <c r="I30" i="8"/>
  <c r="E30" i="8"/>
  <c r="AN29" i="8"/>
  <c r="AK29" i="8"/>
  <c r="AJ29" i="8"/>
  <c r="AG29" i="8"/>
  <c r="AE29" i="8"/>
  <c r="AA29" i="8"/>
  <c r="Y29" i="8"/>
  <c r="U29" i="8"/>
  <c r="S29" i="8"/>
  <c r="O29" i="8"/>
  <c r="M29" i="8"/>
  <c r="I29" i="8"/>
  <c r="E29" i="8"/>
  <c r="AN28" i="8"/>
  <c r="AK28" i="8"/>
  <c r="AJ28" i="8"/>
  <c r="AG28" i="8"/>
  <c r="AE28" i="8"/>
  <c r="AA28" i="8"/>
  <c r="Y28" i="8"/>
  <c r="U28" i="8"/>
  <c r="S28" i="8"/>
  <c r="O28" i="8"/>
  <c r="M28" i="8"/>
  <c r="I28" i="8"/>
  <c r="E28" i="8"/>
  <c r="AN27" i="8"/>
  <c r="AK27" i="8"/>
  <c r="AJ27" i="8"/>
  <c r="AG27" i="8"/>
  <c r="AE27" i="8"/>
  <c r="AA27" i="8"/>
  <c r="Y27" i="8"/>
  <c r="U27" i="8"/>
  <c r="S27" i="8"/>
  <c r="O27" i="8"/>
  <c r="M27" i="8"/>
  <c r="I27" i="8"/>
  <c r="E27" i="8"/>
  <c r="AN26" i="8"/>
  <c r="AK26" i="8"/>
  <c r="AJ26" i="8"/>
  <c r="AG26" i="8"/>
  <c r="AE26" i="8"/>
  <c r="AA26" i="8"/>
  <c r="Y26" i="8"/>
  <c r="U26" i="8"/>
  <c r="S26" i="8"/>
  <c r="O26" i="8"/>
  <c r="M26" i="8"/>
  <c r="I26" i="8"/>
  <c r="E26" i="8"/>
  <c r="AN25" i="8"/>
  <c r="AK25" i="8"/>
  <c r="AJ25" i="8"/>
  <c r="AG25" i="8"/>
  <c r="AE25" i="8"/>
  <c r="AA25" i="8"/>
  <c r="Y25" i="8"/>
  <c r="U25" i="8"/>
  <c r="S25" i="8"/>
  <c r="O25" i="8"/>
  <c r="M25" i="8"/>
  <c r="I25" i="8"/>
  <c r="E25" i="8"/>
  <c r="AN24" i="8"/>
  <c r="AK24" i="8"/>
  <c r="AJ24" i="8"/>
  <c r="AG24" i="8"/>
  <c r="AE24" i="8"/>
  <c r="AA24" i="8"/>
  <c r="Y24" i="8"/>
  <c r="U24" i="8"/>
  <c r="S24" i="8"/>
  <c r="O24" i="8"/>
  <c r="M24" i="8"/>
  <c r="I24" i="8"/>
  <c r="E24" i="8"/>
  <c r="AN23" i="8"/>
  <c r="AK23" i="8"/>
  <c r="AJ23" i="8"/>
  <c r="AJ33" i="8"/>
  <c r="AG23" i="8"/>
  <c r="AE23" i="8"/>
  <c r="AA23" i="8"/>
  <c r="Y23" i="8"/>
  <c r="U23" i="8"/>
  <c r="S23" i="8"/>
  <c r="O23" i="8"/>
  <c r="M23" i="8"/>
  <c r="I23" i="8"/>
  <c r="E23" i="8"/>
  <c r="AN22" i="8"/>
  <c r="AK22" i="8"/>
  <c r="AJ22" i="8"/>
  <c r="AG22" i="8"/>
  <c r="AE22" i="8"/>
  <c r="AA22" i="8"/>
  <c r="Y22" i="8"/>
  <c r="U22" i="8"/>
  <c r="S22" i="8"/>
  <c r="O22" i="8"/>
  <c r="M22" i="8"/>
  <c r="I22" i="8"/>
  <c r="E22" i="8"/>
  <c r="AI20" i="8"/>
  <c r="AI86" i="8" s="1"/>
  <c r="AH20" i="8"/>
  <c r="AG20" i="8"/>
  <c r="AF20" i="8"/>
  <c r="AE20" i="8"/>
  <c r="AD20" i="8"/>
  <c r="AC20" i="8"/>
  <c r="AC86" i="8" s="1"/>
  <c r="AC87" i="8"/>
  <c r="AB20" i="8"/>
  <c r="AA20" i="8"/>
  <c r="Z20" i="8"/>
  <c r="Y20" i="8"/>
  <c r="X20" i="8"/>
  <c r="W20" i="8"/>
  <c r="W86" i="8" s="1"/>
  <c r="W79" i="8"/>
  <c r="V20" i="8"/>
  <c r="U20" i="8"/>
  <c r="T20" i="8"/>
  <c r="S20" i="8"/>
  <c r="R20" i="8"/>
  <c r="Q20" i="8"/>
  <c r="Q74" i="8" s="1"/>
  <c r="P20" i="8"/>
  <c r="O20" i="8"/>
  <c r="N20" i="8"/>
  <c r="M20" i="8"/>
  <c r="L20" i="8"/>
  <c r="J20" i="8"/>
  <c r="I20" i="8"/>
  <c r="H20" i="8"/>
  <c r="K33" i="8"/>
  <c r="K80" i="8" s="1"/>
  <c r="F20" i="8"/>
  <c r="E20" i="8"/>
  <c r="D20" i="8"/>
  <c r="AN19" i="8"/>
  <c r="AK19" i="8"/>
  <c r="AJ19" i="8"/>
  <c r="AG19" i="8"/>
  <c r="AE19" i="8"/>
  <c r="AA19" i="8"/>
  <c r="Y19" i="8"/>
  <c r="U19" i="8"/>
  <c r="S19" i="8"/>
  <c r="O19" i="8"/>
  <c r="M19" i="8"/>
  <c r="I19" i="8"/>
  <c r="E19" i="8"/>
  <c r="AN18" i="8"/>
  <c r="AK18" i="8"/>
  <c r="AJ18" i="8"/>
  <c r="AG18" i="8"/>
  <c r="AE18" i="8"/>
  <c r="AA18" i="8"/>
  <c r="Y18" i="8"/>
  <c r="U18" i="8"/>
  <c r="S18" i="8"/>
  <c r="O18" i="8"/>
  <c r="M18" i="8"/>
  <c r="I18" i="8"/>
  <c r="E18" i="8"/>
  <c r="AN17" i="8"/>
  <c r="AK17" i="8"/>
  <c r="AJ17" i="8"/>
  <c r="AG17" i="8"/>
  <c r="AE17" i="8"/>
  <c r="AA17" i="8"/>
  <c r="Y17" i="8"/>
  <c r="U17" i="8"/>
  <c r="S17" i="8"/>
  <c r="O17" i="8"/>
  <c r="M17" i="8"/>
  <c r="I17" i="8"/>
  <c r="E17" i="8"/>
  <c r="AN16" i="8"/>
  <c r="AK16" i="8"/>
  <c r="AJ16" i="8"/>
  <c r="AG16" i="8"/>
  <c r="AE16" i="8"/>
  <c r="AA16" i="8"/>
  <c r="Y16" i="8"/>
  <c r="U16" i="8"/>
  <c r="S16" i="8"/>
  <c r="O16" i="8"/>
  <c r="M16" i="8"/>
  <c r="I16" i="8"/>
  <c r="E16" i="8"/>
  <c r="AN15" i="8"/>
  <c r="AK15" i="8"/>
  <c r="AJ15" i="8"/>
  <c r="AG15" i="8"/>
  <c r="AE15" i="8"/>
  <c r="AA15" i="8"/>
  <c r="Y15" i="8"/>
  <c r="U15" i="8"/>
  <c r="S15" i="8"/>
  <c r="O15" i="8"/>
  <c r="M15" i="8"/>
  <c r="I15" i="8"/>
  <c r="E15" i="8"/>
  <c r="AN14" i="8"/>
  <c r="AK14" i="8"/>
  <c r="AJ14" i="8"/>
  <c r="AG14" i="8"/>
  <c r="AE14" i="8"/>
  <c r="AA14" i="8"/>
  <c r="Y14" i="8"/>
  <c r="U14" i="8"/>
  <c r="S14" i="8"/>
  <c r="O14" i="8"/>
  <c r="M14" i="8"/>
  <c r="I14" i="8"/>
  <c r="E14" i="8"/>
  <c r="AN13" i="8"/>
  <c r="AK13" i="8"/>
  <c r="AJ13" i="8"/>
  <c r="AG13" i="8"/>
  <c r="AE13" i="8"/>
  <c r="AA13" i="8"/>
  <c r="Y13" i="8"/>
  <c r="U13" i="8"/>
  <c r="S13" i="8"/>
  <c r="O13" i="8"/>
  <c r="M13" i="8"/>
  <c r="I13" i="8"/>
  <c r="E13" i="8"/>
  <c r="AN12" i="8"/>
  <c r="AK12" i="8"/>
  <c r="AJ12" i="8"/>
  <c r="AG12" i="8"/>
  <c r="AE12" i="8"/>
  <c r="AA12" i="8"/>
  <c r="Y12" i="8"/>
  <c r="U12" i="8"/>
  <c r="S12" i="8"/>
  <c r="O12" i="8"/>
  <c r="M12" i="8"/>
  <c r="I12" i="8"/>
  <c r="E12" i="8"/>
  <c r="AN11" i="8"/>
  <c r="AK11" i="8"/>
  <c r="AJ11" i="8"/>
  <c r="AG11" i="8"/>
  <c r="AE11" i="8"/>
  <c r="AA11" i="8"/>
  <c r="Y11" i="8"/>
  <c r="U11" i="8"/>
  <c r="S11" i="8"/>
  <c r="O11" i="8"/>
  <c r="M11" i="8"/>
  <c r="I11" i="8"/>
  <c r="E11" i="8"/>
  <c r="AN10" i="8"/>
  <c r="AK10" i="8"/>
  <c r="AJ10" i="8"/>
  <c r="AJ58" i="8" s="1"/>
  <c r="AG10" i="8"/>
  <c r="AE10" i="8"/>
  <c r="AA10" i="8"/>
  <c r="Y10" i="8"/>
  <c r="U10" i="8"/>
  <c r="S10" i="8"/>
  <c r="O10" i="8"/>
  <c r="M10" i="8"/>
  <c r="I10" i="8"/>
  <c r="E10" i="8"/>
  <c r="AK9" i="8"/>
  <c r="AP7" i="8"/>
  <c r="H101" i="4"/>
  <c r="N101" i="4"/>
  <c r="T101" i="4"/>
  <c r="Z101" i="4"/>
  <c r="AF101" i="4"/>
  <c r="AL101" i="4"/>
  <c r="H102" i="4"/>
  <c r="N102" i="4"/>
  <c r="T102" i="4"/>
  <c r="Z102" i="4"/>
  <c r="AF102" i="4"/>
  <c r="AL102" i="4"/>
  <c r="AL58" i="8"/>
  <c r="AJ20" i="8"/>
  <c r="AL50" i="8"/>
  <c r="Q76" i="8"/>
  <c r="AJ57" i="8"/>
  <c r="G78" i="8"/>
  <c r="AO78" i="8" s="1"/>
  <c r="AC75" i="8"/>
  <c r="AN33" i="8"/>
  <c r="AN49" i="8"/>
  <c r="W78" i="8"/>
  <c r="Q84" i="8"/>
  <c r="AC84" i="8"/>
  <c r="AO33" i="8"/>
  <c r="AK50" i="8"/>
  <c r="W74" i="8"/>
  <c r="K74" i="8"/>
  <c r="K79" i="8"/>
  <c r="K83" i="8"/>
  <c r="K82" i="8"/>
  <c r="K77" i="8"/>
  <c r="K78" i="8"/>
  <c r="W76" i="8"/>
  <c r="AI84" i="8"/>
  <c r="AO20" i="8"/>
  <c r="AC82" i="8"/>
  <c r="AC81" i="8"/>
  <c r="AI81" i="8"/>
  <c r="AI76" i="8"/>
  <c r="AI83" i="8"/>
  <c r="G79" i="8"/>
  <c r="AO79" i="8" s="1"/>
  <c r="Q83" i="8"/>
  <c r="AC78" i="8"/>
  <c r="W75" i="8"/>
  <c r="W83" i="8"/>
  <c r="Q77" i="8"/>
  <c r="Q79" i="8"/>
  <c r="W80" i="8"/>
  <c r="AJ49" i="8"/>
  <c r="AC83" i="8"/>
  <c r="AC77" i="8"/>
  <c r="AK20" i="8"/>
  <c r="AK33" i="8"/>
  <c r="AO57" i="8"/>
  <c r="AC74" i="8"/>
  <c r="G77" i="8"/>
  <c r="AO77" i="8" s="1"/>
  <c r="AC85" i="8"/>
  <c r="AC76" i="8"/>
  <c r="G82" i="8"/>
  <c r="AO82" i="8" s="1"/>
  <c r="G76" i="8"/>
  <c r="G83" i="8"/>
  <c r="AO83" i="8" s="1"/>
  <c r="AN50" i="8"/>
  <c r="W77" i="8"/>
  <c r="W88" i="8" s="1"/>
  <c r="Q87" i="8"/>
  <c r="AI78" i="8"/>
  <c r="W87" i="8"/>
  <c r="G85" i="8"/>
  <c r="AO85" i="8" s="1"/>
  <c r="W82" i="8"/>
  <c r="Q82" i="8"/>
  <c r="AI87" i="8"/>
  <c r="W81" i="8"/>
  <c r="AI82" i="8"/>
  <c r="K85" i="8"/>
  <c r="K75" i="8"/>
  <c r="K76" i="8"/>
  <c r="W84" i="8"/>
  <c r="Q81" i="8"/>
  <c r="G74" i="8"/>
  <c r="AJ50" i="8"/>
  <c r="Q78" i="8"/>
  <c r="AI79" i="8"/>
  <c r="AN20" i="8"/>
  <c r="G75" i="8"/>
  <c r="G87" i="8"/>
  <c r="AO87" i="8" s="1"/>
  <c r="K87" i="8"/>
  <c r="AN61" i="8"/>
  <c r="AN63" i="8"/>
  <c r="W85" i="8"/>
  <c r="AI80" i="8"/>
  <c r="Q85" i="8"/>
  <c r="AI85" i="8"/>
  <c r="Q80" i="8"/>
  <c r="AI74" i="8"/>
  <c r="AK58" i="8"/>
  <c r="AI77" i="8"/>
  <c r="K84" i="8"/>
  <c r="AC80" i="8"/>
  <c r="AC88" i="8" s="1"/>
  <c r="Q75" i="8"/>
  <c r="AC79" i="8"/>
  <c r="AO49" i="8"/>
  <c r="AO50" i="8"/>
  <c r="AO58" i="8"/>
  <c r="AO76" i="8"/>
  <c r="Q88" i="8" l="1"/>
  <c r="AO74" i="8"/>
  <c r="AI75" i="8"/>
  <c r="AI88" i="8" s="1"/>
  <c r="G84" i="8"/>
  <c r="AO84" i="8" s="1"/>
  <c r="G80" i="8"/>
  <c r="AO80" i="8" s="1"/>
  <c r="Q86" i="8"/>
  <c r="G86" i="8"/>
  <c r="K86" i="8"/>
  <c r="K88" i="8" s="1"/>
  <c r="AO75" i="8" l="1"/>
  <c r="AO86" i="8"/>
  <c r="G88" i="8"/>
  <c r="AO88" i="8" s="1"/>
</calcChain>
</file>

<file path=xl/sharedStrings.xml><?xml version="1.0" encoding="utf-8"?>
<sst xmlns="http://schemas.openxmlformats.org/spreadsheetml/2006/main" count="356" uniqueCount="150">
  <si>
    <t xml:space="preserve"> TANÓRA-, KREDIT- ÉS VIZSGATERV </t>
  </si>
  <si>
    <t>érvényes 2013/2014-es tanévtől felmenő rendszerben.</t>
  </si>
  <si>
    <t>teljes idejű képzésben, nappali munkarend szerint tanuló hallgatók részére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</si>
  <si>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</si>
  <si>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</si>
  <si>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</si>
  <si>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</si>
  <si>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</si>
  <si>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</si>
  <si>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</si>
  <si>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</si>
  <si>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</si>
  <si>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</si>
  <si>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</si>
  <si>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</si>
  <si>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</si>
  <si>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</si>
  <si>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Alapozó ismeretek</t>
  </si>
  <si>
    <t>K</t>
  </si>
  <si>
    <t>Alapozó ismeretek öszesen:</t>
  </si>
  <si>
    <t xml:space="preserve">Szakmai törzsanyag </t>
  </si>
  <si>
    <t>Szakmai törzsanyag összesen:</t>
  </si>
  <si>
    <t>Differenciált szakmai ismeretek</t>
  </si>
  <si>
    <t>Differenciált szakmai ismeretek összesen</t>
  </si>
  <si>
    <t>SZAKON ÖSSZESEN</t>
  </si>
  <si>
    <t>Kreditet nem képező tantárgyak</t>
  </si>
  <si>
    <t>x</t>
  </si>
  <si>
    <t>Kreditet nem képező tantárgyak összesen:</t>
  </si>
  <si>
    <t>Szabadon választható tantárgyak</t>
  </si>
  <si>
    <t>SZV</t>
  </si>
  <si>
    <t>Szakmai gyakorlat 1.</t>
  </si>
  <si>
    <t>Szakmai gyakorlat 2.</t>
  </si>
  <si>
    <t>SZÁMONKÉRÉSEK ÖSSZESÍTŐ</t>
  </si>
  <si>
    <t>Aláírás (A)</t>
  </si>
  <si>
    <t>Beszámoló (B)</t>
  </si>
  <si>
    <t>Félévközi értékelés  (F)</t>
  </si>
  <si>
    <t>Félévközi értékelés (((zárvizsga tárgy((F(Z)))</t>
  </si>
  <si>
    <t>Gyakorlati jegy(G)</t>
  </si>
  <si>
    <t>Gyakorlati jegy (((zárvizsga tárgy((G(Z)))</t>
  </si>
  <si>
    <t>Alapvizsga (AV)</t>
  </si>
  <si>
    <t>Komplex vizsga (KO)</t>
  </si>
  <si>
    <t>Szigorlat (S)</t>
  </si>
  <si>
    <t>Zárvizsga tárgy(Z)</t>
  </si>
  <si>
    <t>Kritérium követelmény (KR)</t>
  </si>
  <si>
    <t>FÉLÉVENKÉNT SZÁMONKÉRÉSEK ÖSSZESEN:</t>
  </si>
  <si>
    <t>KRITÉRIUM, KÖVETELMÉNYEK</t>
  </si>
  <si>
    <t>ELŐTANULMÁNYI REND</t>
  </si>
  <si>
    <t>Kódszám</t>
  </si>
  <si>
    <t>Tanulmányi terület/tantárgy</t>
  </si>
  <si>
    <t>ELŐTANULMÁNYI KÖTELEZETTSÉG</t>
  </si>
  <si>
    <t>Tantárgy</t>
  </si>
  <si>
    <t>Komplex vizsga (KV)</t>
  </si>
  <si>
    <t>heti tanóra</t>
  </si>
  <si>
    <t>félévi tanóra</t>
  </si>
  <si>
    <r>
      <t xml:space="preserve">számonkérés    és             </t>
    </r>
    <r>
      <rPr>
        <b/>
        <i/>
        <sz val="10"/>
        <rFont val="Arial Narrow"/>
        <family val="2"/>
        <charset val="238"/>
      </rPr>
      <t>heti összes tanóra</t>
    </r>
  </si>
  <si>
    <t>ÖSSZES TANÓRARENDI TANÓRA</t>
  </si>
  <si>
    <t>kredithez rend. elm. tanóra</t>
  </si>
  <si>
    <t>gyakolati tanórák aránya</t>
  </si>
  <si>
    <t>kredithez rend. gyak. tanóra</t>
  </si>
  <si>
    <t>Közgazdaságtan-Katonai gazdaságtan</t>
  </si>
  <si>
    <t>Katonai műszaki ismeretek</t>
  </si>
  <si>
    <t>Biztonságpolitika</t>
  </si>
  <si>
    <t>Honvédelmi jog</t>
  </si>
  <si>
    <t>Katonai műveletek szociológiája</t>
  </si>
  <si>
    <t>HLHAM53</t>
  </si>
  <si>
    <t>HLMLM01</t>
  </si>
  <si>
    <t>F</t>
  </si>
  <si>
    <t>Hadtudományi és hadelméleti ismeretek</t>
  </si>
  <si>
    <t>Katonai műveletek elmélete és gyakorlata</t>
  </si>
  <si>
    <t>Szárazföldi erők műveletei</t>
  </si>
  <si>
    <t>Légierő műveletei</t>
  </si>
  <si>
    <t>Védelemgazdaságtan</t>
  </si>
  <si>
    <t>HLHAM13</t>
  </si>
  <si>
    <t>Honvédelmi igazgatás</t>
  </si>
  <si>
    <t>Döntéselőkészítő módszerek</t>
  </si>
  <si>
    <t>HLMLM02</t>
  </si>
  <si>
    <t>Katonai logisztikai folyamatok</t>
  </si>
  <si>
    <t>HLMLM03</t>
  </si>
  <si>
    <t>Logisztikai informatika</t>
  </si>
  <si>
    <t>HLMLM04</t>
  </si>
  <si>
    <t>Logisztikai törzsszolgálat</t>
  </si>
  <si>
    <t>HLMLM10</t>
  </si>
  <si>
    <t>Választható DSZ1</t>
  </si>
  <si>
    <t>Szárazföldi és légierő műveleteinek logisztikai támogatása</t>
  </si>
  <si>
    <t>HLMLM05</t>
  </si>
  <si>
    <t>Esettanulmányok a katonai logisztikában</t>
  </si>
  <si>
    <t>HLMLM06</t>
  </si>
  <si>
    <t>Technológiai fejlődés és katonai logisztika</t>
  </si>
  <si>
    <t>HLMLM07</t>
  </si>
  <si>
    <t>Összhaderőnemi ellátási lánc</t>
  </si>
  <si>
    <t>HLMLM08</t>
  </si>
  <si>
    <t>Nem háborús műveletek logisztikai támogatása</t>
  </si>
  <si>
    <t>Többnemzeti logisztikai műveletek módszertana</t>
  </si>
  <si>
    <t>HLMLM11</t>
  </si>
  <si>
    <t>HLMLM09</t>
  </si>
  <si>
    <t>Választható DSZ2</t>
  </si>
  <si>
    <t>Diplomamunka készítés</t>
  </si>
  <si>
    <t>HLMLM97</t>
  </si>
  <si>
    <t>Diplomamunka védése</t>
  </si>
  <si>
    <t>HLMLM98</t>
  </si>
  <si>
    <t>Befogadó Nemzeti Támogatás</t>
  </si>
  <si>
    <t>Kutatás és hadiipar</t>
  </si>
  <si>
    <t>Katonai logisztikai kontrolling és benchmarking</t>
  </si>
  <si>
    <t>NATO logisztika</t>
  </si>
  <si>
    <t>tanóra</t>
  </si>
  <si>
    <t>elmélet</t>
  </si>
  <si>
    <t>gyakorlat</t>
  </si>
  <si>
    <t>félévi tanórából</t>
  </si>
  <si>
    <t>KATONAI MŰVELETI LOGISZTIKA MESTERKÉPZÉSI SZAK</t>
  </si>
  <si>
    <t>elmélet + gyakorlat összes tanóra</t>
  </si>
  <si>
    <t>A katonai kommunikáció elmélete és gyakorlata</t>
  </si>
  <si>
    <t>HVKPM01</t>
  </si>
  <si>
    <t>HLMLM95</t>
  </si>
  <si>
    <t>F(Z)</t>
  </si>
  <si>
    <t>Záróvizsga</t>
  </si>
  <si>
    <t>HLMLM99</t>
  </si>
  <si>
    <t>HLMLM80</t>
  </si>
  <si>
    <t>HLMLM81</t>
  </si>
  <si>
    <t>HLMLM82</t>
  </si>
  <si>
    <t>HLMLM83</t>
  </si>
  <si>
    <t>HLMLM96</t>
  </si>
  <si>
    <t>Z</t>
  </si>
  <si>
    <t>A</t>
  </si>
  <si>
    <t>KV</t>
  </si>
  <si>
    <t>HÖLHM03</t>
  </si>
  <si>
    <t>ZNEHKJT1120</t>
  </si>
  <si>
    <t>ZNEKTSKKVM1</t>
  </si>
  <si>
    <t>ZNEKTSKKVM2</t>
  </si>
  <si>
    <t>Testnevelés I.M</t>
  </si>
  <si>
    <t>Testnevelés II.M</t>
  </si>
  <si>
    <t>KR</t>
  </si>
  <si>
    <t>HHH1M04</t>
  </si>
  <si>
    <t>Vizsga (K)</t>
  </si>
  <si>
    <t>Vizsga (((zárvizsga tárgy((K(Z)))</t>
  </si>
  <si>
    <t>HLMLM95 Szakmai gyakorlat 1. teljesítése        1. félév</t>
  </si>
  <si>
    <t>HLMLM96 Szakmai gyakorlat 2. teljesítése        2. félév</t>
  </si>
  <si>
    <t>G(KR)</t>
  </si>
  <si>
    <t>Gyakorlati jegy (((Kritérium követelmény((G(KR)))</t>
  </si>
  <si>
    <t>ZNEKTSKKVM1 Testnevelés I.M eredményes teljesítése      1. félév</t>
  </si>
  <si>
    <t>ZNEKTSKKVM2 Testnevelés II.M eredményes teljesítése     2. félév</t>
  </si>
  <si>
    <t>ZNEHKSZ11120</t>
  </si>
  <si>
    <t>HHH3M03</t>
  </si>
  <si>
    <t>HÖSHM05</t>
  </si>
  <si>
    <t>HVKSPM02</t>
  </si>
  <si>
    <t>ZNEHKBS0100</t>
  </si>
  <si>
    <t xml:space="preserve">HHH2M03
HHH2M03
HHH2M03
</t>
  </si>
  <si>
    <t>Döntéspszichológia</t>
  </si>
  <si>
    <t>K(Z)</t>
  </si>
  <si>
    <t>Kontraktor Logisztika</t>
  </si>
  <si>
    <t>HLHAM14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</si>
</sst>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\-??\ _F_t_-;_-@_-"/>
    <numFmt numFmtId="165" formatCode="_-* #,##0\ _F_t_-;\-* #,##0\ _F_t_-;_-* \-??\ _F_t_-;_-@_-"/>
  </numFmts>
  <fonts count="45" x14ac:knownFonts="1"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sz val="12"/>
      <name val="Times New Roman"/>
      <family val="1"/>
      <charset val="238"/>
    </font>
    <font>
      <sz val="11"/>
      <name val="Arial Narrow"/>
      <family val="2"/>
      <charset val="238"/>
    </font>
    <font>
      <b/>
      <i/>
      <sz val="14"/>
      <name val="Arial Narrow"/>
      <family val="2"/>
      <charset val="238"/>
    </font>
    <font>
      <b/>
      <i/>
      <sz val="11"/>
      <name val="Arial Narrow"/>
      <family val="2"/>
      <charset val="238"/>
    </font>
    <font>
      <sz val="12"/>
      <name val="Arial CE"/>
      <family val="2"/>
      <charset val="238"/>
    </font>
    <font>
      <b/>
      <i/>
      <sz val="13"/>
      <name val="Arial Narrow"/>
      <family val="2"/>
      <charset val="238"/>
    </font>
    <font>
      <sz val="12"/>
      <name val="Arial"/>
      <family val="2"/>
      <charset val="238"/>
    </font>
    <font>
      <sz val="14"/>
      <name val="Arial Narrow"/>
      <family val="2"/>
      <charset val="238"/>
    </font>
    <font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11"/>
      <name val="Arial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12"/>
      <color theme="1"/>
      <name val="Arial Narrow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double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4" fontId="42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42" fillId="17" borderId="7" applyNumberFormat="0" applyAlignment="0" applyProtection="0"/>
    <xf numFmtId="0" fontId="11" fillId="4" borderId="0" applyNumberFormat="0" applyBorder="0" applyAlignment="0" applyProtection="0"/>
    <xf numFmtId="0" fontId="12" fillId="18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8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19" borderId="0" applyNumberFormat="0" applyBorder="0" applyAlignment="0" applyProtection="0"/>
    <xf numFmtId="0" fontId="17" fillId="18" borderId="1" applyNumberFormat="0" applyAlignment="0" applyProtection="0"/>
    <xf numFmtId="9" fontId="42" fillId="0" borderId="0" applyFill="0" applyBorder="0" applyAlignment="0" applyProtection="0"/>
  </cellStyleXfs>
  <cellXfs count="309">
    <xf numFmtId="0" fontId="0" fillId="0" borderId="0" xfId="0"/>
    <xf numFmtId="0" fontId="19" fillId="0" borderId="0" xfId="34" applyFont="1" applyAlignment="1">
      <alignment horizontal="left"/>
    </xf>
    <xf numFmtId="0" fontId="14" fillId="0" borderId="0" xfId="34"/>
    <xf numFmtId="0" fontId="24" fillId="4" borderId="10" xfId="34" applyFont="1" applyFill="1" applyBorder="1" applyAlignment="1" applyProtection="1">
      <alignment horizontal="center" textRotation="90"/>
    </xf>
    <xf numFmtId="0" fontId="24" fillId="4" borderId="11" xfId="34" applyFont="1" applyFill="1" applyBorder="1" applyAlignment="1" applyProtection="1">
      <alignment horizontal="center" textRotation="90" wrapText="1"/>
    </xf>
    <xf numFmtId="0" fontId="24" fillId="4" borderId="10" xfId="34" applyFont="1" applyFill="1" applyBorder="1" applyAlignment="1" applyProtection="1">
      <alignment horizontal="center" textRotation="90" wrapText="1"/>
    </xf>
    <xf numFmtId="0" fontId="26" fillId="4" borderId="12" xfId="34" applyFont="1" applyFill="1" applyBorder="1" applyAlignment="1" applyProtection="1">
      <alignment horizontal="center"/>
    </xf>
    <xf numFmtId="0" fontId="27" fillId="4" borderId="13" xfId="34" applyFont="1" applyFill="1" applyBorder="1" applyProtection="1"/>
    <xf numFmtId="0" fontId="26" fillId="4" borderId="14" xfId="34" applyFont="1" applyFill="1" applyBorder="1" applyAlignment="1" applyProtection="1">
      <alignment horizontal="center"/>
    </xf>
    <xf numFmtId="0" fontId="27" fillId="4" borderId="12" xfId="34" applyFont="1" applyFill="1" applyBorder="1" applyProtection="1"/>
    <xf numFmtId="0" fontId="27" fillId="4" borderId="15" xfId="34" applyFont="1" applyFill="1" applyBorder="1" applyProtection="1"/>
    <xf numFmtId="0" fontId="27" fillId="4" borderId="16" xfId="34" applyFont="1" applyFill="1" applyBorder="1" applyProtection="1"/>
    <xf numFmtId="0" fontId="29" fillId="0" borderId="0" xfId="34" applyFont="1"/>
    <xf numFmtId="0" fontId="19" fillId="0" borderId="17" xfId="34" applyFont="1" applyFill="1" applyBorder="1" applyAlignment="1" applyProtection="1">
      <alignment horizontal="center"/>
      <protection locked="0"/>
    </xf>
    <xf numFmtId="0" fontId="19" fillId="4" borderId="18" xfId="34" applyFont="1" applyFill="1" applyBorder="1" applyAlignment="1" applyProtection="1">
      <alignment horizontal="center"/>
    </xf>
    <xf numFmtId="0" fontId="19" fillId="0" borderId="19" xfId="34" applyFont="1" applyFill="1" applyBorder="1" applyAlignment="1" applyProtection="1">
      <protection locked="0"/>
    </xf>
    <xf numFmtId="0" fontId="30" fillId="0" borderId="18" xfId="34" applyFont="1" applyBorder="1" applyAlignment="1" applyProtection="1">
      <alignment horizontal="center"/>
      <protection locked="0"/>
    </xf>
    <xf numFmtId="1" fontId="19" fillId="4" borderId="20" xfId="34" applyNumberFormat="1" applyFont="1" applyFill="1" applyBorder="1" applyAlignment="1" applyProtection="1">
      <alignment horizontal="center"/>
    </xf>
    <xf numFmtId="0" fontId="19" fillId="0" borderId="20" xfId="34" applyFont="1" applyFill="1" applyBorder="1" applyAlignment="1" applyProtection="1">
      <alignment horizontal="center"/>
      <protection locked="0"/>
    </xf>
    <xf numFmtId="0" fontId="30" fillId="0" borderId="19" xfId="34" applyFont="1" applyBorder="1" applyAlignment="1" applyProtection="1">
      <alignment horizontal="center"/>
      <protection locked="0"/>
    </xf>
    <xf numFmtId="0" fontId="30" fillId="0" borderId="21" xfId="34" applyFont="1" applyBorder="1" applyAlignment="1" applyProtection="1">
      <alignment horizontal="center"/>
      <protection locked="0"/>
    </xf>
    <xf numFmtId="0" fontId="30" fillId="0" borderId="20" xfId="34" applyFont="1" applyBorder="1" applyAlignment="1" applyProtection="1">
      <alignment horizontal="center"/>
      <protection locked="0"/>
    </xf>
    <xf numFmtId="1" fontId="19" fillId="4" borderId="17" xfId="34" applyNumberFormat="1" applyFont="1" applyFill="1" applyBorder="1" applyAlignment="1" applyProtection="1">
      <alignment horizontal="center"/>
    </xf>
    <xf numFmtId="1" fontId="19" fillId="4" borderId="18" xfId="34" applyNumberFormat="1" applyFont="1" applyFill="1" applyBorder="1" applyAlignment="1" applyProtection="1">
      <alignment horizontal="center"/>
    </xf>
    <xf numFmtId="1" fontId="19" fillId="4" borderId="22" xfId="34" applyNumberFormat="1" applyFont="1" applyFill="1" applyBorder="1" applyAlignment="1" applyProtection="1">
      <alignment horizontal="center" vertical="center" shrinkToFit="1"/>
    </xf>
    <xf numFmtId="0" fontId="30" fillId="0" borderId="18" xfId="33" applyNumberFormat="1" applyFont="1" applyBorder="1" applyAlignment="1" applyProtection="1">
      <alignment horizontal="center"/>
      <protection locked="0"/>
    </xf>
    <xf numFmtId="0" fontId="19" fillId="0" borderId="19" xfId="34" applyFont="1" applyFill="1" applyBorder="1" applyAlignment="1" applyProtection="1">
      <alignment horizontal="center"/>
      <protection locked="0"/>
    </xf>
    <xf numFmtId="0" fontId="19" fillId="0" borderId="23" xfId="34" applyFont="1" applyFill="1" applyBorder="1" applyAlignment="1" applyProtection="1">
      <alignment horizontal="center"/>
      <protection locked="0"/>
    </xf>
    <xf numFmtId="0" fontId="27" fillId="4" borderId="24" xfId="34" applyFont="1" applyFill="1" applyBorder="1" applyAlignment="1" applyProtection="1">
      <alignment horizontal="left"/>
    </xf>
    <xf numFmtId="0" fontId="27" fillId="4" borderId="10" xfId="34" applyFont="1" applyFill="1" applyBorder="1" applyProtection="1"/>
    <xf numFmtId="0" fontId="26" fillId="4" borderId="25" xfId="34" applyFont="1" applyFill="1" applyBorder="1" applyAlignment="1" applyProtection="1">
      <alignment horizontal="center"/>
    </xf>
    <xf numFmtId="1" fontId="26" fillId="4" borderId="11" xfId="34" applyNumberFormat="1" applyFont="1" applyFill="1" applyBorder="1" applyAlignment="1" applyProtection="1">
      <alignment horizontal="center"/>
    </xf>
    <xf numFmtId="1" fontId="26" fillId="4" borderId="10" xfId="34" applyNumberFormat="1" applyFont="1" applyFill="1" applyBorder="1" applyAlignment="1" applyProtection="1">
      <alignment horizontal="center"/>
    </xf>
    <xf numFmtId="1" fontId="26" fillId="4" borderId="26" xfId="34" applyNumberFormat="1" applyFont="1" applyFill="1" applyBorder="1" applyAlignment="1" applyProtection="1">
      <alignment horizontal="center"/>
    </xf>
    <xf numFmtId="1" fontId="32" fillId="4" borderId="27" xfId="34" applyNumberFormat="1" applyFont="1" applyFill="1" applyBorder="1" applyAlignment="1" applyProtection="1">
      <alignment horizontal="center"/>
    </xf>
    <xf numFmtId="1" fontId="26" fillId="4" borderId="24" xfId="34" applyNumberFormat="1" applyFont="1" applyFill="1" applyBorder="1" applyAlignment="1" applyProtection="1">
      <alignment horizontal="center"/>
    </xf>
    <xf numFmtId="1" fontId="21" fillId="4" borderId="10" xfId="34" applyNumberFormat="1" applyFont="1" applyFill="1" applyBorder="1" applyAlignment="1" applyProtection="1">
      <alignment horizontal="center"/>
    </xf>
    <xf numFmtId="1" fontId="26" fillId="4" borderId="28" xfId="34" applyNumberFormat="1" applyFont="1" applyFill="1" applyBorder="1" applyAlignment="1" applyProtection="1">
      <alignment horizontal="center"/>
    </xf>
    <xf numFmtId="0" fontId="26" fillId="4" borderId="29" xfId="34" applyFont="1" applyFill="1" applyBorder="1" applyAlignment="1" applyProtection="1">
      <alignment horizontal="center"/>
    </xf>
    <xf numFmtId="0" fontId="27" fillId="4" borderId="30" xfId="34" applyFont="1" applyFill="1" applyBorder="1" applyProtection="1"/>
    <xf numFmtId="1" fontId="26" fillId="4" borderId="31" xfId="34" applyNumberFormat="1" applyFont="1" applyFill="1" applyBorder="1" applyAlignment="1" applyProtection="1">
      <alignment horizontal="center"/>
    </xf>
    <xf numFmtId="1" fontId="33" fillId="4" borderId="32" xfId="34" applyNumberFormat="1" applyFont="1" applyFill="1" applyBorder="1" applyAlignment="1" applyProtection="1">
      <alignment horizontal="center"/>
    </xf>
    <xf numFmtId="1" fontId="26" fillId="4" borderId="32" xfId="34" applyNumberFormat="1" applyFont="1" applyFill="1" applyBorder="1" applyAlignment="1" applyProtection="1">
      <alignment horizontal="center"/>
    </xf>
    <xf numFmtId="0" fontId="26" fillId="4" borderId="32" xfId="34" applyFont="1" applyFill="1" applyBorder="1" applyProtection="1"/>
    <xf numFmtId="0" fontId="19" fillId="4" borderId="23" xfId="34" applyFont="1" applyFill="1" applyBorder="1" applyAlignment="1" applyProtection="1">
      <alignment horizontal="center"/>
    </xf>
    <xf numFmtId="1" fontId="19" fillId="0" borderId="20" xfId="34" applyNumberFormat="1" applyFont="1" applyFill="1" applyBorder="1" applyAlignment="1" applyProtection="1">
      <alignment horizontal="center"/>
      <protection locked="0"/>
    </xf>
    <xf numFmtId="1" fontId="19" fillId="0" borderId="21" xfId="34" applyNumberFormat="1" applyFont="1" applyFill="1" applyBorder="1" applyAlignment="1" applyProtection="1">
      <alignment horizontal="center"/>
      <protection locked="0"/>
    </xf>
    <xf numFmtId="1" fontId="21" fillId="4" borderId="20" xfId="34" applyNumberFormat="1" applyFont="1" applyFill="1" applyBorder="1" applyAlignment="1" applyProtection="1">
      <alignment horizontal="center"/>
    </xf>
    <xf numFmtId="0" fontId="35" fillId="4" borderId="27" xfId="34" applyFont="1" applyFill="1" applyBorder="1" applyAlignment="1" applyProtection="1">
      <alignment horizontal="center"/>
    </xf>
    <xf numFmtId="1" fontId="26" fillId="4" borderId="33" xfId="34" applyNumberFormat="1" applyFont="1" applyFill="1" applyBorder="1" applyAlignment="1" applyProtection="1">
      <alignment horizontal="center"/>
    </xf>
    <xf numFmtId="0" fontId="27" fillId="4" borderId="34" xfId="34" applyFont="1" applyFill="1" applyBorder="1" applyProtection="1"/>
    <xf numFmtId="0" fontId="26" fillId="4" borderId="35" xfId="34" applyFont="1" applyFill="1" applyBorder="1" applyAlignment="1" applyProtection="1">
      <alignment horizontal="center"/>
    </xf>
    <xf numFmtId="1" fontId="26" fillId="4" borderId="36" xfId="34" applyNumberFormat="1" applyFont="1" applyFill="1" applyBorder="1" applyAlignment="1" applyProtection="1">
      <alignment horizontal="center"/>
    </xf>
    <xf numFmtId="1" fontId="26" fillId="4" borderId="0" xfId="34" applyNumberFormat="1" applyFont="1" applyFill="1" applyBorder="1" applyAlignment="1" applyProtection="1">
      <alignment horizontal="center"/>
    </xf>
    <xf numFmtId="0" fontId="26" fillId="4" borderId="37" xfId="34" applyFont="1" applyFill="1" applyBorder="1" applyProtection="1"/>
    <xf numFmtId="0" fontId="26" fillId="4" borderId="38" xfId="34" applyFont="1" applyFill="1" applyBorder="1" applyAlignment="1" applyProtection="1">
      <alignment horizontal="center"/>
    </xf>
    <xf numFmtId="0" fontId="35" fillId="4" borderId="39" xfId="34" applyFont="1" applyFill="1" applyBorder="1" applyAlignment="1" applyProtection="1">
      <alignment horizontal="center"/>
    </xf>
    <xf numFmtId="0" fontId="21" fillId="4" borderId="29" xfId="34" applyFont="1" applyFill="1" applyBorder="1" applyAlignment="1" applyProtection="1">
      <alignment horizontal="center"/>
    </xf>
    <xf numFmtId="0" fontId="31" fillId="4" borderId="30" xfId="34" applyFont="1" applyFill="1" applyBorder="1" applyProtection="1"/>
    <xf numFmtId="0" fontId="21" fillId="4" borderId="0" xfId="34" applyFont="1" applyFill="1" applyBorder="1" applyAlignment="1" applyProtection="1">
      <alignment horizontal="center"/>
    </xf>
    <xf numFmtId="0" fontId="0" fillId="4" borderId="40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31" fillId="4" borderId="20" xfId="34" applyFont="1" applyFill="1" applyBorder="1" applyAlignment="1" applyProtection="1">
      <alignment horizontal="center"/>
    </xf>
    <xf numFmtId="1" fontId="19" fillId="4" borderId="42" xfId="34" applyNumberFormat="1" applyFont="1" applyFill="1" applyBorder="1" applyAlignment="1" applyProtection="1">
      <alignment horizontal="center"/>
    </xf>
    <xf numFmtId="1" fontId="19" fillId="4" borderId="43" xfId="34" applyNumberFormat="1" applyFont="1" applyFill="1" applyBorder="1" applyAlignment="1" applyProtection="1">
      <alignment horizontal="center"/>
    </xf>
    <xf numFmtId="1" fontId="19" fillId="4" borderId="44" xfId="34" applyNumberFormat="1" applyFont="1" applyFill="1" applyBorder="1" applyAlignment="1" applyProtection="1">
      <alignment horizontal="center"/>
    </xf>
    <xf numFmtId="0" fontId="31" fillId="4" borderId="43" xfId="34" applyFont="1" applyFill="1" applyBorder="1" applyAlignment="1" applyProtection="1">
      <alignment horizontal="center"/>
    </xf>
    <xf numFmtId="0" fontId="19" fillId="4" borderId="45" xfId="34" applyFont="1" applyFill="1" applyBorder="1" applyAlignment="1" applyProtection="1">
      <alignment horizontal="left" vertical="center" wrapText="1"/>
    </xf>
    <xf numFmtId="0" fontId="19" fillId="4" borderId="46" xfId="34" applyFont="1" applyFill="1" applyBorder="1" applyAlignment="1" applyProtection="1">
      <alignment horizontal="center"/>
    </xf>
    <xf numFmtId="1" fontId="26" fillId="4" borderId="46" xfId="34" applyNumberFormat="1" applyFont="1" applyFill="1" applyBorder="1" applyAlignment="1" applyProtection="1">
      <alignment horizontal="center"/>
    </xf>
    <xf numFmtId="1" fontId="21" fillId="4" borderId="46" xfId="34" applyNumberFormat="1" applyFont="1" applyFill="1" applyBorder="1" applyAlignment="1" applyProtection="1">
      <alignment horizontal="center"/>
    </xf>
    <xf numFmtId="1" fontId="26" fillId="4" borderId="47" xfId="34" applyNumberFormat="1" applyFont="1" applyFill="1" applyBorder="1" applyAlignment="1" applyProtection="1">
      <alignment horizontal="center"/>
    </xf>
    <xf numFmtId="1" fontId="31" fillId="4" borderId="46" xfId="34" applyNumberFormat="1" applyFont="1" applyFill="1" applyBorder="1" applyAlignment="1" applyProtection="1">
      <alignment horizontal="center"/>
    </xf>
    <xf numFmtId="1" fontId="26" fillId="4" borderId="45" xfId="34" applyNumberFormat="1" applyFont="1" applyFill="1" applyBorder="1" applyAlignment="1" applyProtection="1">
      <alignment horizontal="center"/>
    </xf>
    <xf numFmtId="0" fontId="37" fillId="20" borderId="45" xfId="34" applyFont="1" applyFill="1" applyBorder="1" applyAlignment="1" applyProtection="1">
      <alignment horizontal="left" vertical="center" wrapText="1"/>
    </xf>
    <xf numFmtId="0" fontId="37" fillId="20" borderId="46" xfId="34" applyFont="1" applyFill="1" applyBorder="1" applyAlignment="1" applyProtection="1">
      <alignment horizontal="center"/>
    </xf>
    <xf numFmtId="1" fontId="23" fillId="20" borderId="46" xfId="0" applyNumberFormat="1" applyFont="1" applyFill="1" applyBorder="1" applyAlignment="1">
      <alignment horizontal="center" vertical="center"/>
    </xf>
    <xf numFmtId="1" fontId="23" fillId="20" borderId="27" xfId="0" applyNumberFormat="1" applyFont="1" applyFill="1" applyBorder="1" applyAlignment="1">
      <alignment horizontal="center" vertical="center"/>
    </xf>
    <xf numFmtId="1" fontId="23" fillId="20" borderId="47" xfId="0" applyNumberFormat="1" applyFont="1" applyFill="1" applyBorder="1" applyAlignment="1">
      <alignment horizontal="center" vertical="center"/>
    </xf>
    <xf numFmtId="1" fontId="37" fillId="20" borderId="46" xfId="34" applyNumberFormat="1" applyFont="1" applyFill="1" applyBorder="1" applyAlignment="1" applyProtection="1">
      <alignment horizontal="center"/>
    </xf>
    <xf numFmtId="1" fontId="23" fillId="20" borderId="45" xfId="0" applyNumberFormat="1" applyFont="1" applyFill="1" applyBorder="1" applyAlignment="1">
      <alignment horizontal="center" vertical="center"/>
    </xf>
    <xf numFmtId="0" fontId="38" fillId="0" borderId="0" xfId="34" applyFont="1"/>
    <xf numFmtId="1" fontId="19" fillId="0" borderId="48" xfId="34" applyNumberFormat="1" applyFont="1" applyFill="1" applyBorder="1" applyAlignment="1" applyProtection="1">
      <alignment horizontal="center"/>
      <protection locked="0"/>
    </xf>
    <xf numFmtId="1" fontId="19" fillId="4" borderId="13" xfId="34" applyNumberFormat="1" applyFont="1" applyFill="1" applyBorder="1" applyAlignment="1" applyProtection="1">
      <alignment horizontal="center"/>
    </xf>
    <xf numFmtId="1" fontId="19" fillId="0" borderId="13" xfId="34" applyNumberFormat="1" applyFont="1" applyFill="1" applyBorder="1" applyAlignment="1" applyProtection="1">
      <alignment horizontal="center"/>
      <protection locked="0"/>
    </xf>
    <xf numFmtId="1" fontId="19" fillId="0" borderId="49" xfId="34" applyNumberFormat="1" applyFont="1" applyFill="1" applyBorder="1" applyAlignment="1" applyProtection="1">
      <alignment horizontal="center"/>
      <protection locked="0"/>
    </xf>
    <xf numFmtId="0" fontId="14" fillId="0" borderId="0" xfId="34" applyBorder="1"/>
    <xf numFmtId="1" fontId="19" fillId="0" borderId="50" xfId="34" applyNumberFormat="1" applyFont="1" applyFill="1" applyBorder="1" applyAlignment="1" applyProtection="1">
      <alignment horizontal="center"/>
      <protection locked="0"/>
    </xf>
    <xf numFmtId="1" fontId="19" fillId="4" borderId="15" xfId="34" applyNumberFormat="1" applyFont="1" applyFill="1" applyBorder="1" applyAlignment="1" applyProtection="1">
      <alignment horizontal="center"/>
    </xf>
    <xf numFmtId="1" fontId="19" fillId="0" borderId="15" xfId="34" applyNumberFormat="1" applyFont="1" applyFill="1" applyBorder="1" applyAlignment="1" applyProtection="1">
      <alignment horizontal="center"/>
      <protection locked="0"/>
    </xf>
    <xf numFmtId="1" fontId="19" fillId="0" borderId="51" xfId="34" applyNumberFormat="1" applyFont="1" applyFill="1" applyBorder="1" applyAlignment="1" applyProtection="1">
      <alignment horizontal="center"/>
      <protection locked="0"/>
    </xf>
    <xf numFmtId="1" fontId="19" fillId="0" borderId="19" xfId="34" applyNumberFormat="1" applyFont="1" applyFill="1" applyBorder="1" applyAlignment="1" applyProtection="1">
      <alignment horizontal="center"/>
      <protection locked="0"/>
    </xf>
    <xf numFmtId="0" fontId="14" fillId="4" borderId="52" xfId="34" applyFill="1" applyBorder="1" applyProtection="1"/>
    <xf numFmtId="0" fontId="14" fillId="4" borderId="53" xfId="34" applyFill="1" applyBorder="1" applyProtection="1"/>
    <xf numFmtId="0" fontId="0" fillId="4" borderId="54" xfId="0" applyFill="1" applyBorder="1" applyAlignment="1" applyProtection="1">
      <alignment horizontal="left" vertical="center" wrapText="1"/>
    </xf>
    <xf numFmtId="0" fontId="0" fillId="0" borderId="54" xfId="0" applyFill="1" applyBorder="1" applyAlignment="1" applyProtection="1">
      <alignment horizontal="left" vertical="center" wrapText="1"/>
      <protection locked="0"/>
    </xf>
    <xf numFmtId="0" fontId="14" fillId="4" borderId="55" xfId="34" applyFill="1" applyBorder="1" applyProtection="1"/>
    <xf numFmtId="0" fontId="14" fillId="4" borderId="56" xfId="34" applyFill="1" applyBorder="1" applyProtection="1"/>
    <xf numFmtId="0" fontId="14" fillId="4" borderId="57" xfId="34" applyFill="1" applyBorder="1" applyProtection="1"/>
    <xf numFmtId="0" fontId="31" fillId="4" borderId="58" xfId="34" applyFont="1" applyFill="1" applyBorder="1" applyAlignment="1" applyProtection="1">
      <alignment horizontal="center"/>
    </xf>
    <xf numFmtId="1" fontId="19" fillId="0" borderId="58" xfId="34" applyNumberFormat="1" applyFont="1" applyFill="1" applyBorder="1" applyAlignment="1" applyProtection="1">
      <alignment horizontal="center"/>
      <protection locked="0"/>
    </xf>
    <xf numFmtId="0" fontId="31" fillId="0" borderId="58" xfId="34" applyFont="1" applyFill="1" applyBorder="1" applyAlignment="1" applyProtection="1">
      <alignment horizontal="center"/>
      <protection locked="0"/>
    </xf>
    <xf numFmtId="0" fontId="31" fillId="0" borderId="59" xfId="34" applyFont="1" applyFill="1" applyBorder="1" applyAlignment="1" applyProtection="1">
      <alignment horizontal="center"/>
      <protection locked="0"/>
    </xf>
    <xf numFmtId="0" fontId="14" fillId="4" borderId="60" xfId="34" applyFill="1" applyBorder="1" applyProtection="1"/>
    <xf numFmtId="0" fontId="14" fillId="4" borderId="61" xfId="34" applyFill="1" applyBorder="1" applyProtection="1"/>
    <xf numFmtId="0" fontId="14" fillId="4" borderId="62" xfId="34" applyFill="1" applyBorder="1" applyProtection="1"/>
    <xf numFmtId="0" fontId="14" fillId="4" borderId="63" xfId="34" applyFill="1" applyBorder="1" applyProtection="1"/>
    <xf numFmtId="0" fontId="14" fillId="4" borderId="64" xfId="34" applyFill="1" applyBorder="1" applyProtection="1"/>
    <xf numFmtId="0" fontId="19" fillId="4" borderId="17" xfId="34" applyFont="1" applyFill="1" applyBorder="1" applyAlignment="1" applyProtection="1">
      <alignment horizontal="center"/>
    </xf>
    <xf numFmtId="1" fontId="19" fillId="4" borderId="23" xfId="34" applyNumberFormat="1" applyFont="1" applyFill="1" applyBorder="1" applyAlignment="1" applyProtection="1">
      <alignment horizontal="center"/>
    </xf>
    <xf numFmtId="1" fontId="19" fillId="4" borderId="65" xfId="34" applyNumberFormat="1" applyFont="1" applyFill="1" applyBorder="1" applyAlignment="1" applyProtection="1">
      <alignment horizontal="center"/>
    </xf>
    <xf numFmtId="1" fontId="19" fillId="4" borderId="19" xfId="34" applyNumberFormat="1" applyFont="1" applyFill="1" applyBorder="1" applyAlignment="1" applyProtection="1">
      <alignment horizontal="center"/>
    </xf>
    <xf numFmtId="1" fontId="19" fillId="4" borderId="66" xfId="34" applyNumberFormat="1" applyFont="1" applyFill="1" applyBorder="1" applyAlignment="1" applyProtection="1">
      <alignment horizontal="center"/>
    </xf>
    <xf numFmtId="1" fontId="14" fillId="4" borderId="22" xfId="34" applyNumberFormat="1" applyFill="1" applyBorder="1" applyProtection="1"/>
    <xf numFmtId="0" fontId="19" fillId="4" borderId="17" xfId="34" applyFont="1" applyFill="1" applyBorder="1" applyAlignment="1" applyProtection="1">
      <alignment horizontal="left"/>
    </xf>
    <xf numFmtId="0" fontId="28" fillId="4" borderId="20" xfId="34" applyFont="1" applyFill="1" applyBorder="1" applyProtection="1"/>
    <xf numFmtId="0" fontId="14" fillId="4" borderId="23" xfId="34" applyFill="1" applyBorder="1" applyProtection="1"/>
    <xf numFmtId="0" fontId="14" fillId="4" borderId="65" xfId="34" applyFill="1" applyBorder="1" applyProtection="1"/>
    <xf numFmtId="0" fontId="14" fillId="4" borderId="18" xfId="34" applyFill="1" applyBorder="1" applyProtection="1"/>
    <xf numFmtId="0" fontId="14" fillId="4" borderId="66" xfId="34" applyFill="1" applyBorder="1" applyProtection="1"/>
    <xf numFmtId="0" fontId="19" fillId="4" borderId="42" xfId="34" applyFont="1" applyFill="1" applyBorder="1" applyAlignment="1" applyProtection="1">
      <alignment horizontal="left"/>
    </xf>
    <xf numFmtId="1" fontId="19" fillId="4" borderId="67" xfId="34" applyNumberFormat="1" applyFont="1" applyFill="1" applyBorder="1" applyAlignment="1" applyProtection="1">
      <alignment horizontal="center"/>
    </xf>
    <xf numFmtId="1" fontId="19" fillId="4" borderId="38" xfId="34" applyNumberFormat="1" applyFont="1" applyFill="1" applyBorder="1" applyAlignment="1" applyProtection="1">
      <alignment horizontal="center"/>
    </xf>
    <xf numFmtId="1" fontId="19" fillId="4" borderId="68" xfId="34" applyNumberFormat="1" applyFont="1" applyFill="1" applyBorder="1" applyAlignment="1" applyProtection="1">
      <alignment horizontal="center"/>
    </xf>
    <xf numFmtId="1" fontId="19" fillId="4" borderId="69" xfId="34" applyNumberFormat="1" applyFont="1" applyFill="1" applyBorder="1" applyAlignment="1" applyProtection="1">
      <alignment horizontal="center"/>
    </xf>
    <xf numFmtId="0" fontId="19" fillId="4" borderId="70" xfId="34" applyFont="1" applyFill="1" applyBorder="1" applyAlignment="1" applyProtection="1">
      <alignment horizontal="left"/>
    </xf>
    <xf numFmtId="1" fontId="19" fillId="4" borderId="59" xfId="34" applyNumberFormat="1" applyFont="1" applyFill="1" applyBorder="1" applyAlignment="1" applyProtection="1">
      <alignment horizontal="center"/>
    </xf>
    <xf numFmtId="1" fontId="19" fillId="4" borderId="71" xfId="34" applyNumberFormat="1" applyFont="1" applyFill="1" applyBorder="1" applyAlignment="1" applyProtection="1">
      <alignment horizontal="center"/>
    </xf>
    <xf numFmtId="1" fontId="19" fillId="4" borderId="72" xfId="34" applyNumberFormat="1" applyFont="1" applyFill="1" applyBorder="1" applyAlignment="1" applyProtection="1">
      <alignment horizontal="center"/>
    </xf>
    <xf numFmtId="1" fontId="19" fillId="4" borderId="73" xfId="34" applyNumberFormat="1" applyFont="1" applyFill="1" applyBorder="1" applyAlignment="1" applyProtection="1">
      <alignment horizontal="center"/>
    </xf>
    <xf numFmtId="1" fontId="19" fillId="4" borderId="74" xfId="34" applyNumberFormat="1" applyFont="1" applyFill="1" applyBorder="1" applyAlignment="1" applyProtection="1">
      <alignment horizontal="center"/>
    </xf>
    <xf numFmtId="1" fontId="14" fillId="4" borderId="75" xfId="34" applyNumberFormat="1" applyFill="1" applyBorder="1" applyProtection="1"/>
    <xf numFmtId="1" fontId="34" fillId="4" borderId="16" xfId="34" applyNumberFormat="1" applyFont="1" applyFill="1" applyBorder="1" applyProtection="1"/>
    <xf numFmtId="0" fontId="14" fillId="4" borderId="36" xfId="34" applyFill="1" applyBorder="1" applyProtection="1"/>
    <xf numFmtId="0" fontId="14" fillId="4" borderId="0" xfId="34" applyFill="1" applyBorder="1" applyProtection="1"/>
    <xf numFmtId="0" fontId="14" fillId="4" borderId="76" xfId="34" applyFill="1" applyBorder="1" applyProtection="1"/>
    <xf numFmtId="0" fontId="14" fillId="4" borderId="37" xfId="34" applyFill="1" applyBorder="1" applyProtection="1"/>
    <xf numFmtId="0" fontId="19" fillId="0" borderId="0" xfId="34" applyFont="1" applyFill="1" applyBorder="1" applyAlignment="1">
      <alignment horizontal="left"/>
    </xf>
    <xf numFmtId="0" fontId="28" fillId="0" borderId="0" xfId="34" applyFont="1" applyFill="1" applyBorder="1"/>
    <xf numFmtId="0" fontId="14" fillId="0" borderId="0" xfId="34" applyFill="1" applyBorder="1"/>
    <xf numFmtId="0" fontId="19" fillId="0" borderId="0" xfId="34" applyFont="1" applyFill="1" applyAlignment="1">
      <alignment horizontal="left"/>
    </xf>
    <xf numFmtId="0" fontId="14" fillId="0" borderId="0" xfId="34" applyFill="1"/>
    <xf numFmtId="0" fontId="30" fillId="0" borderId="20" xfId="33" applyFont="1" applyBorder="1" applyAlignment="1" applyProtection="1">
      <alignment horizontal="center"/>
      <protection locked="0"/>
    </xf>
    <xf numFmtId="0" fontId="30" fillId="0" borderId="21" xfId="33" applyNumberFormat="1" applyFont="1" applyBorder="1" applyAlignment="1" applyProtection="1">
      <alignment horizontal="center"/>
      <protection locked="0"/>
    </xf>
    <xf numFmtId="0" fontId="14" fillId="0" borderId="0" xfId="35"/>
    <xf numFmtId="0" fontId="39" fillId="0" borderId="77" xfId="35" applyFont="1" applyFill="1" applyBorder="1" applyAlignment="1">
      <alignment horizontal="center"/>
    </xf>
    <xf numFmtId="0" fontId="39" fillId="0" borderId="78" xfId="35" applyFont="1" applyFill="1" applyBorder="1" applyAlignment="1">
      <alignment horizontal="center"/>
    </xf>
    <xf numFmtId="0" fontId="41" fillId="0" borderId="13" xfId="35" applyFont="1" applyFill="1" applyBorder="1" applyAlignment="1" applyProtection="1">
      <alignment horizontal="center"/>
      <protection locked="0"/>
    </xf>
    <xf numFmtId="0" fontId="36" fillId="0" borderId="79" xfId="35" applyFont="1" applyFill="1" applyBorder="1" applyAlignment="1" applyProtection="1">
      <alignment horizontal="left"/>
      <protection locked="0"/>
    </xf>
    <xf numFmtId="0" fontId="36" fillId="0" borderId="20" xfId="35" applyFont="1" applyFill="1" applyBorder="1" applyAlignment="1" applyProtection="1">
      <alignment horizontal="left"/>
      <protection locked="0"/>
    </xf>
    <xf numFmtId="0" fontId="36" fillId="0" borderId="22" xfId="35" applyFont="1" applyFill="1" applyBorder="1" applyAlignment="1" applyProtection="1">
      <alignment horizontal="left"/>
      <protection locked="0"/>
    </xf>
    <xf numFmtId="0" fontId="41" fillId="0" borderId="20" xfId="35" applyFont="1" applyBorder="1" applyAlignment="1" applyProtection="1">
      <alignment horizontal="center" wrapText="1"/>
      <protection locked="0"/>
    </xf>
    <xf numFmtId="0" fontId="36" fillId="0" borderId="22" xfId="35" applyFont="1" applyBorder="1" applyAlignment="1" applyProtection="1">
      <alignment horizontal="left" wrapText="1"/>
      <protection locked="0"/>
    </xf>
    <xf numFmtId="0" fontId="41" fillId="0" borderId="17" xfId="35" applyFont="1" applyFill="1" applyBorder="1" applyAlignment="1" applyProtection="1">
      <alignment horizontal="center"/>
      <protection locked="0"/>
    </xf>
    <xf numFmtId="0" fontId="41" fillId="0" borderId="20" xfId="35" applyFont="1" applyFill="1" applyBorder="1" applyAlignment="1" applyProtection="1">
      <alignment horizontal="center" wrapText="1"/>
      <protection locked="0"/>
    </xf>
    <xf numFmtId="0" fontId="36" fillId="0" borderId="22" xfId="35" applyFont="1" applyFill="1" applyBorder="1" applyAlignment="1" applyProtection="1">
      <alignment horizontal="left" wrapText="1"/>
      <protection locked="0"/>
    </xf>
    <xf numFmtId="0" fontId="28" fillId="0" borderId="17" xfId="35" applyFont="1" applyFill="1" applyBorder="1" applyAlignment="1" applyProtection="1">
      <alignment horizontal="center" wrapText="1"/>
      <protection locked="0"/>
    </xf>
    <xf numFmtId="0" fontId="28" fillId="0" borderId="20" xfId="35" applyFont="1" applyFill="1" applyBorder="1" applyAlignment="1" applyProtection="1">
      <alignment horizontal="left" wrapText="1"/>
      <protection locked="0"/>
    </xf>
    <xf numFmtId="0" fontId="28" fillId="0" borderId="20" xfId="35" applyFont="1" applyFill="1" applyBorder="1" applyAlignment="1" applyProtection="1">
      <alignment horizontal="center" wrapText="1"/>
      <protection locked="0"/>
    </xf>
    <xf numFmtId="0" fontId="28" fillId="0" borderId="22" xfId="35" applyFont="1" applyFill="1" applyBorder="1" applyAlignment="1" applyProtection="1">
      <alignment horizontal="left" wrapText="1"/>
      <protection locked="0"/>
    </xf>
    <xf numFmtId="0" fontId="28" fillId="0" borderId="0" xfId="35" applyFont="1"/>
    <xf numFmtId="0" fontId="28" fillId="0" borderId="17" xfId="35" applyFont="1" applyFill="1" applyBorder="1" applyAlignment="1" applyProtection="1">
      <alignment wrapText="1"/>
      <protection locked="0"/>
    </xf>
    <xf numFmtId="0" fontId="28" fillId="0" borderId="17" xfId="35" applyFont="1" applyBorder="1" applyAlignment="1" applyProtection="1">
      <alignment wrapText="1"/>
      <protection locked="0"/>
    </xf>
    <xf numFmtId="0" fontId="28" fillId="0" borderId="20" xfId="35" applyFont="1" applyBorder="1" applyAlignment="1" applyProtection="1">
      <alignment horizontal="left" wrapText="1"/>
      <protection locked="0"/>
    </xf>
    <xf numFmtId="0" fontId="28" fillId="0" borderId="22" xfId="35" applyFont="1" applyBorder="1" applyAlignment="1" applyProtection="1">
      <alignment horizontal="left" wrapText="1"/>
      <protection locked="0"/>
    </xf>
    <xf numFmtId="0" fontId="28" fillId="0" borderId="70" xfId="35" applyFont="1" applyBorder="1" applyAlignment="1" applyProtection="1">
      <alignment wrapText="1"/>
      <protection locked="0"/>
    </xf>
    <xf numFmtId="0" fontId="28" fillId="0" borderId="58" xfId="35" applyFont="1" applyBorder="1" applyAlignment="1" applyProtection="1">
      <alignment horizontal="left" wrapText="1"/>
      <protection locked="0"/>
    </xf>
    <xf numFmtId="0" fontId="28" fillId="0" borderId="75" xfId="35" applyFont="1" applyBorder="1" applyAlignment="1" applyProtection="1">
      <alignment horizontal="left" wrapText="1"/>
      <protection locked="0"/>
    </xf>
    <xf numFmtId="0" fontId="30" fillId="0" borderId="18" xfId="33" applyFont="1" applyBorder="1" applyAlignment="1" applyProtection="1">
      <alignment horizontal="center"/>
      <protection locked="0"/>
    </xf>
    <xf numFmtId="0" fontId="19" fillId="0" borderId="19" xfId="34" applyFont="1" applyBorder="1" applyAlignment="1" applyProtection="1">
      <alignment horizontal="center"/>
      <protection locked="0"/>
    </xf>
    <xf numFmtId="0" fontId="42" fillId="0" borderId="54" xfId="0" applyFont="1" applyFill="1" applyBorder="1" applyAlignment="1" applyProtection="1">
      <alignment horizontal="left" vertical="center" wrapText="1"/>
      <protection locked="0"/>
    </xf>
    <xf numFmtId="0" fontId="42" fillId="0" borderId="0" xfId="34" applyFont="1" applyBorder="1"/>
    <xf numFmtId="0" fontId="42" fillId="0" borderId="0" xfId="34" applyFont="1"/>
    <xf numFmtId="0" fontId="42" fillId="0" borderId="80" xfId="0" applyFont="1" applyFill="1" applyBorder="1" applyAlignment="1" applyProtection="1">
      <alignment horizontal="left" vertical="center" wrapText="1"/>
      <protection locked="0"/>
    </xf>
    <xf numFmtId="0" fontId="23" fillId="20" borderId="45" xfId="34" applyFont="1" applyFill="1" applyBorder="1" applyAlignment="1" applyProtection="1">
      <alignment horizontal="center" vertical="center"/>
    </xf>
    <xf numFmtId="0" fontId="23" fillId="20" borderId="46" xfId="0" applyFont="1" applyFill="1" applyBorder="1" applyAlignment="1">
      <alignment horizontal="center" vertical="center"/>
    </xf>
    <xf numFmtId="0" fontId="23" fillId="20" borderId="81" xfId="0" applyFont="1" applyFill="1" applyBorder="1" applyAlignment="1">
      <alignment horizontal="center" vertical="center"/>
    </xf>
    <xf numFmtId="1" fontId="23" fillId="20" borderId="82" xfId="0" applyNumberFormat="1" applyFont="1" applyFill="1" applyBorder="1" applyAlignment="1">
      <alignment horizontal="center" vertical="center"/>
    </xf>
    <xf numFmtId="1" fontId="23" fillId="20" borderId="46" xfId="34" applyNumberFormat="1" applyFont="1" applyFill="1" applyBorder="1" applyAlignment="1" applyProtection="1">
      <alignment horizontal="center" vertical="center"/>
    </xf>
    <xf numFmtId="1" fontId="23" fillId="20" borderId="81" xfId="0" applyNumberFormat="1" applyFont="1" applyFill="1" applyBorder="1" applyAlignment="1">
      <alignment horizontal="center" vertical="center"/>
    </xf>
    <xf numFmtId="1" fontId="23" fillId="20" borderId="83" xfId="0" applyNumberFormat="1" applyFont="1" applyFill="1" applyBorder="1" applyAlignment="1">
      <alignment horizontal="center" vertical="center"/>
    </xf>
    <xf numFmtId="0" fontId="40" fillId="0" borderId="0" xfId="34" applyFont="1"/>
    <xf numFmtId="0" fontId="19" fillId="0" borderId="23" xfId="34" applyFont="1" applyBorder="1" applyAlignment="1" applyProtection="1">
      <alignment horizontal="center"/>
      <protection locked="0"/>
    </xf>
    <xf numFmtId="1" fontId="32" fillId="4" borderId="39" xfId="34" applyNumberFormat="1" applyFont="1" applyFill="1" applyBorder="1" applyAlignment="1" applyProtection="1">
      <alignment horizontal="center"/>
    </xf>
    <xf numFmtId="0" fontId="30" fillId="0" borderId="20" xfId="33" applyNumberFormat="1" applyFont="1" applyBorder="1" applyAlignment="1" applyProtection="1">
      <alignment horizontal="center"/>
      <protection locked="0"/>
    </xf>
    <xf numFmtId="1" fontId="19" fillId="4" borderId="10" xfId="34" applyNumberFormat="1" applyFont="1" applyFill="1" applyBorder="1" applyAlignment="1" applyProtection="1">
      <alignment horizontal="center"/>
    </xf>
    <xf numFmtId="1" fontId="32" fillId="4" borderId="84" xfId="34" applyNumberFormat="1" applyFont="1" applyFill="1" applyBorder="1" applyAlignment="1" applyProtection="1">
      <alignment horizontal="center"/>
    </xf>
    <xf numFmtId="0" fontId="30" fillId="0" borderId="65" xfId="33" applyNumberFormat="1" applyFont="1" applyBorder="1" applyAlignment="1" applyProtection="1">
      <alignment horizontal="center"/>
      <protection locked="0"/>
    </xf>
    <xf numFmtId="0" fontId="19" fillId="0" borderId="85" xfId="34" applyFont="1" applyBorder="1" applyAlignment="1" applyProtection="1">
      <alignment horizontal="center"/>
      <protection locked="0"/>
    </xf>
    <xf numFmtId="0" fontId="19" fillId="0" borderId="85" xfId="34" applyFont="1" applyFill="1" applyBorder="1" applyAlignment="1" applyProtection="1">
      <alignment horizontal="center"/>
      <protection locked="0"/>
    </xf>
    <xf numFmtId="1" fontId="32" fillId="4" borderId="86" xfId="34" applyNumberFormat="1" applyFont="1" applyFill="1" applyBorder="1" applyAlignment="1" applyProtection="1">
      <alignment horizontal="center"/>
    </xf>
    <xf numFmtId="0" fontId="35" fillId="4" borderId="86" xfId="34" applyFont="1" applyFill="1" applyBorder="1" applyAlignment="1" applyProtection="1">
      <alignment horizontal="center"/>
    </xf>
    <xf numFmtId="1" fontId="26" fillId="4" borderId="87" xfId="34" applyNumberFormat="1" applyFont="1" applyFill="1" applyBorder="1" applyAlignment="1" applyProtection="1">
      <alignment horizontal="center"/>
    </xf>
    <xf numFmtId="0" fontId="30" fillId="0" borderId="85" xfId="33" applyNumberFormat="1" applyFont="1" applyBorder="1" applyAlignment="1" applyProtection="1">
      <alignment horizontal="center"/>
      <protection locked="0"/>
    </xf>
    <xf numFmtId="0" fontId="30" fillId="0" borderId="19" xfId="33" applyNumberFormat="1" applyFont="1" applyBorder="1" applyAlignment="1" applyProtection="1">
      <alignment horizontal="center"/>
      <protection locked="0"/>
    </xf>
    <xf numFmtId="0" fontId="35" fillId="4" borderId="84" xfId="34" applyFont="1" applyFill="1" applyBorder="1" applyAlignment="1" applyProtection="1">
      <alignment horizontal="center"/>
    </xf>
    <xf numFmtId="1" fontId="26" fillId="4" borderId="88" xfId="34" applyNumberFormat="1" applyFont="1" applyFill="1" applyBorder="1" applyAlignment="1" applyProtection="1">
      <alignment horizontal="center"/>
    </xf>
    <xf numFmtId="1" fontId="33" fillId="4" borderId="88" xfId="34" applyNumberFormat="1" applyFont="1" applyFill="1" applyBorder="1" applyAlignment="1" applyProtection="1">
      <alignment horizontal="center"/>
    </xf>
    <xf numFmtId="0" fontId="26" fillId="4" borderId="88" xfId="34" applyFont="1" applyFill="1" applyBorder="1" applyProtection="1"/>
    <xf numFmtId="0" fontId="30" fillId="0" borderId="65" xfId="33" applyFont="1" applyBorder="1" applyAlignment="1" applyProtection="1">
      <alignment horizontal="center"/>
      <protection locked="0"/>
    </xf>
    <xf numFmtId="0" fontId="30" fillId="0" borderId="21" xfId="33" applyFont="1" applyBorder="1" applyAlignment="1" applyProtection="1">
      <alignment horizontal="center"/>
      <protection locked="0"/>
    </xf>
    <xf numFmtId="0" fontId="30" fillId="0" borderId="85" xfId="33" applyFont="1" applyBorder="1" applyAlignment="1" applyProtection="1">
      <alignment horizontal="center"/>
      <protection locked="0"/>
    </xf>
    <xf numFmtId="1" fontId="19" fillId="0" borderId="11" xfId="34" applyNumberFormat="1" applyFont="1" applyFill="1" applyBorder="1" applyAlignment="1" applyProtection="1">
      <alignment horizontal="center"/>
      <protection locked="0"/>
    </xf>
    <xf numFmtId="1" fontId="19" fillId="0" borderId="10" xfId="34" applyNumberFormat="1" applyFont="1" applyFill="1" applyBorder="1" applyAlignment="1" applyProtection="1">
      <alignment horizontal="center"/>
      <protection locked="0"/>
    </xf>
    <xf numFmtId="0" fontId="31" fillId="4" borderId="10" xfId="34" applyFont="1" applyFill="1" applyBorder="1" applyAlignment="1" applyProtection="1">
      <alignment horizontal="center"/>
    </xf>
    <xf numFmtId="1" fontId="19" fillId="0" borderId="87" xfId="34" applyNumberFormat="1" applyFont="1" applyFill="1" applyBorder="1" applyAlignment="1" applyProtection="1">
      <alignment horizontal="center"/>
      <protection locked="0"/>
    </xf>
    <xf numFmtId="1" fontId="19" fillId="0" borderId="22" xfId="34" applyNumberFormat="1" applyFont="1" applyFill="1" applyBorder="1" applyAlignment="1" applyProtection="1">
      <alignment horizontal="center"/>
      <protection locked="0"/>
    </xf>
    <xf numFmtId="1" fontId="19" fillId="0" borderId="28" xfId="34" applyNumberFormat="1" applyFont="1" applyFill="1" applyBorder="1" applyAlignment="1" applyProtection="1">
      <alignment horizontal="center"/>
      <protection locked="0"/>
    </xf>
    <xf numFmtId="0" fontId="24" fillId="4" borderId="24" xfId="34" applyFont="1" applyFill="1" applyBorder="1" applyAlignment="1" applyProtection="1">
      <alignment horizontal="center" textRotation="90" wrapText="1"/>
    </xf>
    <xf numFmtId="0" fontId="41" fillId="0" borderId="22" xfId="35" applyFont="1" applyFill="1" applyBorder="1" applyAlignment="1" applyProtection="1">
      <alignment horizontal="left" wrapText="1"/>
      <protection locked="0"/>
    </xf>
    <xf numFmtId="0" fontId="41" fillId="0" borderId="17" xfId="35" applyFont="1" applyFill="1" applyBorder="1" applyAlignment="1" applyProtection="1">
      <alignment horizontal="center" wrapText="1"/>
      <protection locked="0"/>
    </xf>
    <xf numFmtId="0" fontId="36" fillId="0" borderId="12" xfId="35" applyFont="1" applyFill="1" applyBorder="1" applyAlignment="1" applyProtection="1">
      <alignment horizontal="center"/>
      <protection locked="0"/>
    </xf>
    <xf numFmtId="0" fontId="36" fillId="0" borderId="13" xfId="35" applyFont="1" applyFill="1" applyBorder="1" applyAlignment="1" applyProtection="1">
      <alignment horizontal="left"/>
      <protection locked="0"/>
    </xf>
    <xf numFmtId="0" fontId="41" fillId="0" borderId="20" xfId="35" applyFont="1" applyFill="1" applyBorder="1" applyAlignment="1" applyProtection="1">
      <alignment horizontal="center"/>
      <protection locked="0"/>
    </xf>
    <xf numFmtId="0" fontId="41" fillId="0" borderId="20" xfId="35" applyFont="1" applyFill="1" applyBorder="1" applyAlignment="1" applyProtection="1">
      <alignment horizontal="left" wrapText="1"/>
      <protection locked="0"/>
    </xf>
    <xf numFmtId="0" fontId="44" fillId="0" borderId="19" xfId="34" applyFont="1" applyFill="1" applyBorder="1" applyAlignment="1" applyProtection="1">
      <protection locked="0"/>
    </xf>
    <xf numFmtId="1" fontId="26" fillId="4" borderId="89" xfId="34" applyNumberFormat="1" applyFont="1" applyFill="1" applyBorder="1" applyAlignment="1" applyProtection="1">
      <alignment horizontal="center"/>
    </xf>
    <xf numFmtId="1" fontId="19" fillId="4" borderId="90" xfId="34" applyNumberFormat="1" applyFont="1" applyFill="1" applyBorder="1" applyAlignment="1" applyProtection="1">
      <alignment horizontal="center" vertical="center" shrinkToFit="1"/>
    </xf>
    <xf numFmtId="0" fontId="19" fillId="0" borderId="91" xfId="34" applyFont="1" applyFill="1" applyBorder="1" applyAlignment="1" applyProtection="1">
      <alignment horizontal="center"/>
      <protection locked="0"/>
    </xf>
    <xf numFmtId="0" fontId="31" fillId="4" borderId="15" xfId="34" applyFont="1" applyFill="1" applyBorder="1" applyAlignment="1" applyProtection="1">
      <alignment horizontal="center"/>
    </xf>
    <xf numFmtId="0" fontId="19" fillId="0" borderId="92" xfId="34" applyFont="1" applyFill="1" applyBorder="1" applyAlignment="1" applyProtection="1">
      <protection locked="0"/>
    </xf>
    <xf numFmtId="0" fontId="21" fillId="4" borderId="93" xfId="34" applyFont="1" applyFill="1" applyBorder="1" applyAlignment="1" applyProtection="1">
      <alignment horizontal="center"/>
    </xf>
    <xf numFmtId="0" fontId="31" fillId="4" borderId="94" xfId="34" applyFont="1" applyFill="1" applyBorder="1" applyProtection="1"/>
    <xf numFmtId="0" fontId="22" fillId="4" borderId="95" xfId="34" applyFont="1" applyFill="1" applyBorder="1" applyAlignment="1" applyProtection="1">
      <alignment horizontal="center"/>
    </xf>
    <xf numFmtId="0" fontId="0" fillId="4" borderId="96" xfId="0" applyFill="1" applyBorder="1" applyAlignment="1">
      <alignment horizontal="center" vertical="center" wrapText="1"/>
    </xf>
    <xf numFmtId="0" fontId="0" fillId="4" borderId="97" xfId="0" applyFill="1" applyBorder="1" applyAlignment="1">
      <alignment horizontal="center" vertical="center" wrapText="1"/>
    </xf>
    <xf numFmtId="0" fontId="0" fillId="4" borderId="98" xfId="0" applyFill="1" applyBorder="1" applyAlignment="1">
      <alignment horizontal="center" vertical="center" wrapText="1"/>
    </xf>
    <xf numFmtId="0" fontId="19" fillId="4" borderId="99" xfId="34" applyFont="1" applyFill="1" applyBorder="1" applyProtection="1"/>
    <xf numFmtId="0" fontId="19" fillId="4" borderId="100" xfId="34" applyFont="1" applyFill="1" applyBorder="1" applyProtection="1"/>
    <xf numFmtId="0" fontId="19" fillId="4" borderId="101" xfId="34" applyFont="1" applyFill="1" applyBorder="1" applyProtection="1"/>
    <xf numFmtId="0" fontId="0" fillId="0" borderId="102" xfId="0" applyFill="1" applyBorder="1" applyAlignment="1" applyProtection="1">
      <alignment horizontal="left" vertical="center" wrapText="1"/>
      <protection locked="0"/>
    </xf>
    <xf numFmtId="1" fontId="19" fillId="0" borderId="72" xfId="34" applyNumberFormat="1" applyFont="1" applyFill="1" applyBorder="1" applyAlignment="1" applyProtection="1">
      <alignment horizontal="center"/>
      <protection locked="0"/>
    </xf>
    <xf numFmtId="0" fontId="19" fillId="4" borderId="103" xfId="34" applyFont="1" applyFill="1" applyBorder="1" applyProtection="1"/>
    <xf numFmtId="0" fontId="31" fillId="0" borderId="72" xfId="34" applyFont="1" applyFill="1" applyBorder="1" applyAlignment="1" applyProtection="1">
      <alignment horizontal="center"/>
      <protection locked="0"/>
    </xf>
    <xf numFmtId="0" fontId="19" fillId="0" borderId="103" xfId="0" applyFont="1" applyFill="1" applyBorder="1" applyAlignment="1" applyProtection="1">
      <alignment horizontal="center" vertical="center" wrapText="1"/>
      <protection locked="0"/>
    </xf>
    <xf numFmtId="0" fontId="31" fillId="0" borderId="101" xfId="34" applyFont="1" applyFill="1" applyBorder="1" applyAlignment="1" applyProtection="1">
      <alignment horizontal="center"/>
      <protection locked="0"/>
    </xf>
    <xf numFmtId="0" fontId="21" fillId="4" borderId="104" xfId="34" applyFont="1" applyFill="1" applyBorder="1" applyAlignment="1" applyProtection="1">
      <alignment horizontal="center"/>
    </xf>
    <xf numFmtId="0" fontId="23" fillId="20" borderId="104" xfId="34" applyFont="1" applyFill="1" applyBorder="1" applyAlignment="1" applyProtection="1">
      <alignment horizontal="center" vertical="center"/>
    </xf>
    <xf numFmtId="0" fontId="35" fillId="4" borderId="105" xfId="34" applyFont="1" applyFill="1" applyBorder="1" applyAlignment="1" applyProtection="1">
      <alignment horizontal="center"/>
    </xf>
    <xf numFmtId="1" fontId="23" fillId="20" borderId="105" xfId="0" applyNumberFormat="1" applyFont="1" applyFill="1" applyBorder="1" applyAlignment="1">
      <alignment horizontal="center" vertical="center"/>
    </xf>
    <xf numFmtId="1" fontId="31" fillId="4" borderId="104" xfId="34" applyNumberFormat="1" applyFont="1" applyFill="1" applyBorder="1" applyAlignment="1" applyProtection="1">
      <alignment horizontal="center"/>
    </xf>
    <xf numFmtId="1" fontId="37" fillId="20" borderId="104" xfId="34" applyNumberFormat="1" applyFont="1" applyFill="1" applyBorder="1" applyAlignment="1" applyProtection="1">
      <alignment horizontal="center"/>
    </xf>
    <xf numFmtId="0" fontId="19" fillId="0" borderId="69" xfId="34" applyFont="1" applyFill="1" applyBorder="1" applyAlignment="1" applyProtection="1">
      <alignment horizontal="left" vertical="center" wrapText="1"/>
      <protection locked="0"/>
    </xf>
    <xf numFmtId="1" fontId="31" fillId="0" borderId="19" xfId="34" applyNumberFormat="1" applyFont="1" applyFill="1" applyBorder="1" applyAlignment="1" applyProtection="1">
      <alignment horizontal="center"/>
      <protection locked="0"/>
    </xf>
    <xf numFmtId="0" fontId="30" fillId="0" borderId="65" xfId="33" applyNumberFormat="1" applyFont="1" applyFill="1" applyBorder="1" applyAlignment="1" applyProtection="1">
      <alignment horizontal="center"/>
      <protection locked="0"/>
    </xf>
    <xf numFmtId="0" fontId="19" fillId="0" borderId="17" xfId="34" applyFont="1" applyFill="1" applyBorder="1" applyAlignment="1" applyProtection="1">
      <alignment horizontal="center" wrapText="1"/>
      <protection locked="0"/>
    </xf>
    <xf numFmtId="0" fontId="19" fillId="0" borderId="54" xfId="0" applyFont="1" applyFill="1" applyBorder="1" applyAlignment="1" applyProtection="1">
      <alignment horizontal="center" vertical="center" wrapText="1"/>
      <protection locked="0"/>
    </xf>
    <xf numFmtId="0" fontId="20" fillId="0" borderId="0" xfId="34" applyFont="1" applyFill="1" applyBorder="1" applyAlignment="1" applyProtection="1">
      <alignment horizontal="center" vertical="center"/>
    </xf>
    <xf numFmtId="0" fontId="20" fillId="0" borderId="0" xfId="34" applyFont="1" applyFill="1" applyBorder="1" applyAlignment="1" applyProtection="1">
      <alignment horizontal="center" vertical="center"/>
      <protection locked="0"/>
    </xf>
    <xf numFmtId="0" fontId="21" fillId="4" borderId="114" xfId="34" applyFont="1" applyFill="1" applyBorder="1" applyAlignment="1" applyProtection="1">
      <alignment horizontal="center" vertical="center" textRotation="90"/>
    </xf>
    <xf numFmtId="0" fontId="22" fillId="4" borderId="115" xfId="34" applyFont="1" applyFill="1" applyBorder="1" applyAlignment="1" applyProtection="1">
      <alignment horizontal="center" vertical="center" textRotation="90"/>
    </xf>
    <xf numFmtId="0" fontId="23" fillId="4" borderId="116" xfId="34" applyFont="1" applyFill="1" applyBorder="1" applyAlignment="1" applyProtection="1">
      <alignment horizontal="center" vertical="center"/>
    </xf>
    <xf numFmtId="0" fontId="21" fillId="4" borderId="117" xfId="34" applyFont="1" applyFill="1" applyBorder="1" applyAlignment="1" applyProtection="1">
      <alignment horizontal="center" vertical="center" wrapText="1"/>
    </xf>
    <xf numFmtId="0" fontId="21" fillId="4" borderId="118" xfId="34" applyFont="1" applyFill="1" applyBorder="1" applyAlignment="1" applyProtection="1">
      <alignment horizontal="center" vertical="center"/>
    </xf>
    <xf numFmtId="0" fontId="24" fillId="4" borderId="113" xfId="34" applyFont="1" applyFill="1" applyBorder="1" applyAlignment="1" applyProtection="1">
      <alignment horizontal="center"/>
    </xf>
    <xf numFmtId="0" fontId="24" fillId="4" borderId="88" xfId="34" applyFont="1" applyFill="1" applyBorder="1" applyAlignment="1" applyProtection="1">
      <alignment horizontal="center"/>
    </xf>
    <xf numFmtId="0" fontId="24" fillId="4" borderId="21" xfId="34" applyFont="1" applyFill="1" applyBorder="1" applyAlignment="1" applyProtection="1">
      <alignment horizontal="center" vertical="center"/>
    </xf>
    <xf numFmtId="0" fontId="24" fillId="4" borderId="10" xfId="34" applyFont="1" applyFill="1" applyBorder="1" applyAlignment="1" applyProtection="1">
      <alignment horizontal="center" textRotation="90"/>
    </xf>
    <xf numFmtId="0" fontId="24" fillId="4" borderId="87" xfId="34" applyFont="1" applyFill="1" applyBorder="1" applyAlignment="1" applyProtection="1">
      <alignment horizontal="center" textRotation="90" wrapText="1"/>
    </xf>
    <xf numFmtId="0" fontId="24" fillId="4" borderId="20" xfId="34" applyFont="1" applyFill="1" applyBorder="1" applyAlignment="1" applyProtection="1">
      <alignment horizontal="center" vertical="center"/>
    </xf>
    <xf numFmtId="0" fontId="24" fillId="4" borderId="112" xfId="34" applyFont="1" applyFill="1" applyBorder="1" applyAlignment="1" applyProtection="1">
      <alignment horizontal="center"/>
    </xf>
    <xf numFmtId="0" fontId="24" fillId="4" borderId="26" xfId="34" applyFont="1" applyFill="1" applyBorder="1" applyAlignment="1" applyProtection="1">
      <alignment horizontal="center" textRotation="90" wrapText="1"/>
    </xf>
    <xf numFmtId="0" fontId="24" fillId="4" borderId="17" xfId="34" applyFont="1" applyFill="1" applyBorder="1" applyAlignment="1" applyProtection="1">
      <alignment horizontal="center" vertical="center"/>
    </xf>
    <xf numFmtId="1" fontId="26" fillId="4" borderId="88" xfId="34" applyNumberFormat="1" applyFont="1" applyFill="1" applyBorder="1" applyAlignment="1" applyProtection="1">
      <alignment horizontal="center"/>
    </xf>
    <xf numFmtId="1" fontId="26" fillId="4" borderId="109" xfId="34" applyNumberFormat="1" applyFont="1" applyFill="1" applyBorder="1" applyAlignment="1" applyProtection="1">
      <alignment horizontal="center"/>
    </xf>
    <xf numFmtId="0" fontId="26" fillId="0" borderId="110" xfId="34" applyFont="1" applyFill="1" applyBorder="1" applyAlignment="1" applyProtection="1">
      <alignment horizontal="center" vertical="center"/>
      <protection locked="0"/>
    </xf>
    <xf numFmtId="0" fontId="28" fillId="4" borderId="14" xfId="34" applyFont="1" applyFill="1" applyBorder="1" applyAlignment="1">
      <alignment horizontal="center" vertical="center"/>
    </xf>
    <xf numFmtId="0" fontId="19" fillId="4" borderId="110" xfId="34" applyFont="1" applyFill="1" applyBorder="1" applyAlignment="1" applyProtection="1">
      <alignment horizontal="center" vertical="center"/>
    </xf>
    <xf numFmtId="0" fontId="25" fillId="4" borderId="28" xfId="34" applyFont="1" applyFill="1" applyBorder="1" applyAlignment="1" applyProtection="1">
      <alignment horizontal="center" textRotation="90" wrapText="1"/>
    </xf>
    <xf numFmtId="0" fontId="28" fillId="4" borderId="111" xfId="34" applyFont="1" applyFill="1" applyBorder="1" applyAlignment="1">
      <alignment horizontal="center" vertical="center"/>
    </xf>
    <xf numFmtId="0" fontId="28" fillId="4" borderId="0" xfId="34" applyFont="1" applyFill="1" applyBorder="1" applyAlignment="1">
      <alignment horizontal="center" vertical="center"/>
    </xf>
    <xf numFmtId="1" fontId="24" fillId="4" borderId="91" xfId="34" applyNumberFormat="1" applyFont="1" applyFill="1" applyBorder="1" applyAlignment="1" applyProtection="1">
      <alignment horizontal="left" vertical="center"/>
    </xf>
    <xf numFmtId="165" fontId="21" fillId="4" borderId="16" xfId="26" applyNumberFormat="1" applyFont="1" applyFill="1" applyBorder="1" applyAlignment="1" applyProtection="1">
      <alignment horizontal="center" vertical="center"/>
    </xf>
    <xf numFmtId="1" fontId="24" fillId="4" borderId="17" xfId="34" applyNumberFormat="1" applyFont="1" applyFill="1" applyBorder="1" applyAlignment="1" applyProtection="1">
      <alignment horizontal="left" vertical="center"/>
    </xf>
    <xf numFmtId="165" fontId="21" fillId="4" borderId="22" xfId="26" applyNumberFormat="1" applyFont="1" applyFill="1" applyBorder="1" applyAlignment="1" applyProtection="1">
      <alignment horizontal="center" vertical="center"/>
    </xf>
    <xf numFmtId="9" fontId="21" fillId="4" borderId="22" xfId="40" applyFont="1" applyFill="1" applyBorder="1" applyAlignment="1" applyProtection="1">
      <alignment horizontal="center" vertical="center"/>
    </xf>
    <xf numFmtId="164" fontId="21" fillId="4" borderId="22" xfId="26" applyFont="1" applyFill="1" applyBorder="1" applyAlignment="1" applyProtection="1">
      <alignment horizontal="center" vertical="center"/>
    </xf>
    <xf numFmtId="1" fontId="24" fillId="4" borderId="17" xfId="34" applyNumberFormat="1" applyFont="1" applyFill="1" applyBorder="1" applyAlignment="1" applyProtection="1">
      <alignment horizontal="left" vertical="center" shrinkToFit="1"/>
    </xf>
    <xf numFmtId="0" fontId="19" fillId="0" borderId="66" xfId="34" applyFont="1" applyFill="1" applyBorder="1" applyAlignment="1" applyProtection="1">
      <alignment horizontal="left" vertical="center" wrapText="1"/>
      <protection locked="0"/>
    </xf>
    <xf numFmtId="0" fontId="19" fillId="0" borderId="74" xfId="34" applyFont="1" applyFill="1" applyBorder="1" applyAlignment="1" applyProtection="1">
      <alignment horizontal="left" vertical="center" wrapText="1"/>
      <protection locked="0"/>
    </xf>
    <xf numFmtId="0" fontId="19" fillId="4" borderId="52" xfId="34" applyFont="1" applyFill="1" applyBorder="1" applyAlignment="1" applyProtection="1">
      <alignment horizontal="left" vertical="center" wrapText="1"/>
    </xf>
    <xf numFmtId="0" fontId="19" fillId="4" borderId="106" xfId="34" applyFont="1" applyFill="1" applyBorder="1" applyAlignment="1" applyProtection="1">
      <alignment horizontal="left" vertical="center" wrapText="1"/>
    </xf>
    <xf numFmtId="1" fontId="21" fillId="4" borderId="107" xfId="34" applyNumberFormat="1" applyFont="1" applyFill="1" applyBorder="1" applyAlignment="1" applyProtection="1">
      <alignment horizontal="center" vertical="center"/>
    </xf>
    <xf numFmtId="0" fontId="21" fillId="4" borderId="40" xfId="34" applyFont="1" applyFill="1" applyBorder="1" applyAlignment="1" applyProtection="1">
      <alignment horizontal="center" vertical="center" wrapText="1"/>
    </xf>
    <xf numFmtId="0" fontId="39" fillId="4" borderId="91" xfId="34" applyFont="1" applyFill="1" applyBorder="1" applyAlignment="1" applyProtection="1">
      <alignment horizontal="left" vertical="center"/>
    </xf>
    <xf numFmtId="0" fontId="19" fillId="0" borderId="65" xfId="34" applyFont="1" applyFill="1" applyBorder="1" applyAlignment="1" applyProtection="1">
      <alignment horizontal="left" vertical="center" wrapText="1"/>
      <protection locked="0"/>
    </xf>
    <xf numFmtId="0" fontId="19" fillId="0" borderId="108" xfId="34" applyFont="1" applyFill="1" applyBorder="1" applyAlignment="1" applyProtection="1">
      <alignment horizontal="left" vertical="center" wrapText="1"/>
      <protection locked="0"/>
    </xf>
    <xf numFmtId="0" fontId="41" fillId="0" borderId="20" xfId="35" applyFont="1" applyFill="1" applyBorder="1" applyAlignment="1" applyProtection="1">
      <alignment horizontal="center" wrapText="1"/>
      <protection locked="0"/>
    </xf>
    <xf numFmtId="0" fontId="41" fillId="0" borderId="22" xfId="35" applyFont="1" applyFill="1" applyBorder="1" applyAlignment="1" applyProtection="1">
      <alignment horizontal="left" wrapText="1"/>
      <protection locked="0"/>
    </xf>
    <xf numFmtId="0" fontId="36" fillId="0" borderId="43" xfId="35" applyFont="1" applyFill="1" applyBorder="1" applyAlignment="1" applyProtection="1">
      <alignment horizontal="left" vertical="center" wrapText="1"/>
      <protection locked="0"/>
    </xf>
    <xf numFmtId="0" fontId="36" fillId="0" borderId="30" xfId="35" applyFont="1" applyFill="1" applyBorder="1" applyAlignment="1" applyProtection="1">
      <alignment horizontal="left" vertical="center" wrapText="1"/>
      <protection locked="0"/>
    </xf>
    <xf numFmtId="0" fontId="36" fillId="0" borderId="15" xfId="0" applyFont="1" applyBorder="1" applyAlignment="1">
      <alignment horizontal="left" vertical="center" wrapText="1"/>
    </xf>
    <xf numFmtId="0" fontId="41" fillId="0" borderId="42" xfId="35" applyFont="1" applyFill="1" applyBorder="1" applyAlignment="1" applyProtection="1">
      <alignment horizontal="center" vertical="center" wrapText="1"/>
      <protection locked="0"/>
    </xf>
    <xf numFmtId="0" fontId="41" fillId="0" borderId="29" xfId="35" applyFont="1" applyFill="1" applyBorder="1" applyAlignment="1" applyProtection="1">
      <alignment horizontal="center" vertical="center" wrapText="1"/>
      <protection locked="0"/>
    </xf>
    <xf numFmtId="0" fontId="43" fillId="0" borderId="91" xfId="0" applyFont="1" applyBorder="1" applyAlignment="1">
      <alignment horizontal="center" vertical="center" wrapText="1"/>
    </xf>
    <xf numFmtId="0" fontId="41" fillId="0" borderId="43" xfId="35" applyFont="1" applyFill="1" applyBorder="1" applyAlignment="1" applyProtection="1">
      <alignment horizontal="left" vertical="center" wrapText="1"/>
      <protection locked="0"/>
    </xf>
    <xf numFmtId="0" fontId="41" fillId="0" borderId="30" xfId="35" applyFont="1" applyFill="1" applyBorder="1" applyAlignment="1" applyProtection="1">
      <alignment horizontal="left" vertical="center" wrapText="1"/>
      <protection locked="0"/>
    </xf>
    <xf numFmtId="0" fontId="43" fillId="0" borderId="30" xfId="0" applyFont="1" applyBorder="1" applyAlignment="1">
      <alignment horizontal="left" wrapText="1"/>
    </xf>
    <xf numFmtId="0" fontId="43" fillId="0" borderId="15" xfId="0" applyFont="1" applyBorder="1" applyAlignment="1">
      <alignment horizontal="left" wrapText="1"/>
    </xf>
    <xf numFmtId="0" fontId="43" fillId="0" borderId="29" xfId="0" applyFont="1" applyBorder="1" applyAlignment="1">
      <alignment horizontal="center" vertical="center" wrapText="1"/>
    </xf>
    <xf numFmtId="0" fontId="39" fillId="0" borderId="0" xfId="35" applyFont="1" applyBorder="1" applyAlignment="1" applyProtection="1">
      <alignment horizontal="center" vertical="center"/>
      <protection locked="0"/>
    </xf>
    <xf numFmtId="0" fontId="40" fillId="0" borderId="61" xfId="35" applyFont="1" applyFill="1" applyBorder="1" applyAlignment="1" applyProtection="1">
      <alignment horizontal="center" vertical="center"/>
    </xf>
    <xf numFmtId="0" fontId="39" fillId="0" borderId="119" xfId="35" applyFont="1" applyFill="1" applyBorder="1" applyAlignment="1">
      <alignment horizontal="center" vertical="center"/>
    </xf>
    <xf numFmtId="0" fontId="39" fillId="0" borderId="120" xfId="35" applyFont="1" applyFill="1" applyBorder="1" applyAlignment="1">
      <alignment horizontal="center" vertical="center"/>
    </xf>
    <xf numFmtId="0" fontId="39" fillId="0" borderId="121" xfId="35" applyFont="1" applyFill="1" applyBorder="1" applyAlignment="1">
      <alignment horizontal="center" vertical="center"/>
    </xf>
    <xf numFmtId="0" fontId="43" fillId="0" borderId="30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36" fillId="0" borderId="42" xfId="35" applyFont="1" applyFill="1" applyBorder="1" applyAlignment="1" applyProtection="1">
      <alignment horizontal="center" vertical="center" wrapText="1"/>
      <protection locked="0"/>
    </xf>
  </cellXfs>
  <cellStyles count="41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ó" xfId="30" builtinId="26" customBuiltin="1"/>
    <cellStyle name="Kimenet" xfId="31" builtinId="21" customBuiltin="1"/>
    <cellStyle name="Magyarázó szöveg" xfId="32" builtinId="53" customBuiltin="1"/>
    <cellStyle name="Normál" xfId="0" builtinId="0"/>
    <cellStyle name="Normál_bsc_kep_terv_onkorm_szakir" xfId="33"/>
    <cellStyle name="Normál_H_B séma 0323" xfId="34"/>
    <cellStyle name="Normál_Hír" xfId="35"/>
    <cellStyle name="Összesen" xfId="36" builtinId="25" customBuiltin="1"/>
    <cellStyle name="Rossz" xfId="37" builtinId="27" customBuiltin="1"/>
    <cellStyle name="Semleges" xfId="38" builtinId="28" customBuiltin="1"/>
    <cellStyle name="Számítás" xfId="39" builtinId="22" customBuiltin="1"/>
    <cellStyle name="Százalék" xfId="40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wia-h.zmne.hu/BENYEI%5Ckatelektr%5Chir_mod_pand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ntalzne\Temp\inform_biztonsagh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kumentumok\BSc%20INDIt&#193;S\j&#250;lius\2.&#252;tem\Mindenf&#233;le%20gy&#369;jt&#337;\Kat.elektr.&#225;ttekint&#337;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z. melléklet hír"/>
      <sheetName val="2. sz. melléklet Hír"/>
      <sheetName val="4. sz. melléklet Hír"/>
      <sheetName val="Kat. elektr. 5. sz. mellékl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_B_kepzes_felepitese_attekinto"/>
      <sheetName val="kat_elekt_inf_bizt_áttrkinto"/>
      <sheetName val="kat_elekt_inf_bizt_OKV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érak"/>
      <sheetName val="lok"/>
      <sheetName val="..XLS]hir"/>
      <sheetName val="ref"/>
      <sheetName val="ehv"/>
      <sheetName val="inform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P221"/>
  <sheetViews>
    <sheetView tabSelected="1" topLeftCell="A58" zoomScaleNormal="100" zoomScaleSheetLayoutView="75" workbookViewId="0">
      <selection activeCell="BC68" sqref="BC68"/>
    </sheetView>
  </sheetViews>
  <sheetFormatPr defaultColWidth="10.6640625" defaultRowHeight="15.75" x14ac:dyDescent="0.25"/>
  <cols>
    <col min="1" max="1" width="19" style="1" customWidth="1"/>
    <col min="2" max="2" width="7.1640625" style="2" customWidth="1"/>
    <col min="3" max="3" width="60.33203125" style="2" customWidth="1"/>
    <col min="4" max="4" width="4.5" style="2" customWidth="1"/>
    <col min="5" max="5" width="7.5" style="2" customWidth="1"/>
    <col min="6" max="6" width="6" style="2" customWidth="1"/>
    <col min="7" max="7" width="6" style="173" customWidth="1"/>
    <col min="8" max="8" width="4.5" style="2" customWidth="1"/>
    <col min="9" max="9" width="7.5" style="2" customWidth="1"/>
    <col min="10" max="11" width="6" style="2" customWidth="1"/>
    <col min="12" max="12" width="4.5" style="2" hidden="1" customWidth="1"/>
    <col min="13" max="13" width="7.5" style="2" hidden="1" customWidth="1"/>
    <col min="14" max="14" width="4.5" style="2" hidden="1" customWidth="1"/>
    <col min="15" max="15" width="7.5" style="2" hidden="1" customWidth="1"/>
    <col min="16" max="16" width="6" style="2" hidden="1" customWidth="1"/>
    <col min="17" max="17" width="6" style="173" hidden="1" customWidth="1"/>
    <col min="18" max="18" width="4.5" style="2" hidden="1" customWidth="1"/>
    <col min="19" max="19" width="7.5" style="2" hidden="1" customWidth="1"/>
    <col min="20" max="20" width="5.83203125" style="2" hidden="1" customWidth="1"/>
    <col min="21" max="21" width="8.1640625" style="2" hidden="1" customWidth="1"/>
    <col min="22" max="22" width="5.83203125" style="2" hidden="1" customWidth="1"/>
    <col min="23" max="23" width="5.83203125" style="173" hidden="1" customWidth="1"/>
    <col min="24" max="24" width="5.83203125" style="2" hidden="1" customWidth="1"/>
    <col min="25" max="25" width="8.1640625" style="2" hidden="1" customWidth="1"/>
    <col min="26" max="26" width="5.83203125" style="2" hidden="1" customWidth="1"/>
    <col min="27" max="27" width="8.1640625" style="2" hidden="1" customWidth="1"/>
    <col min="28" max="28" width="5.83203125" style="2" hidden="1" customWidth="1"/>
    <col min="29" max="29" width="5.83203125" style="173" hidden="1" customWidth="1"/>
    <col min="30" max="30" width="5.83203125" style="2" hidden="1" customWidth="1"/>
    <col min="31" max="31" width="8.1640625" style="2" hidden="1" customWidth="1"/>
    <col min="32" max="32" width="5.83203125" style="2" hidden="1" customWidth="1"/>
    <col min="33" max="33" width="8.1640625" style="2" hidden="1" customWidth="1"/>
    <col min="34" max="34" width="6.5" style="2" hidden="1" customWidth="1"/>
    <col min="35" max="35" width="6.5" style="173" hidden="1" customWidth="1"/>
    <col min="36" max="36" width="6.5" style="2" bestFit="1" customWidth="1"/>
    <col min="37" max="37" width="8.1640625" style="2" bestFit="1" customWidth="1"/>
    <col min="38" max="38" width="6.5" style="2" bestFit="1" customWidth="1"/>
    <col min="39" max="39" width="8.1640625" style="2" bestFit="1" customWidth="1"/>
    <col min="40" max="40" width="6.5" style="2" bestFit="1" customWidth="1"/>
    <col min="41" max="41" width="6.83203125" style="2" customWidth="1"/>
    <col min="42" max="53" width="1.83203125" style="2" customWidth="1"/>
    <col min="54" max="54" width="2.33203125" style="2" customWidth="1"/>
    <col min="55" max="16384" width="10.6640625" style="2"/>
  </cols>
  <sheetData>
    <row r="1" spans="1:42" ht="21.95" customHeight="1" x14ac:dyDescent="0.2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</row>
    <row r="2" spans="1:42" ht="21.95" customHeight="1" x14ac:dyDescent="0.2">
      <c r="A2" s="249" t="s">
        <v>108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</row>
    <row r="3" spans="1:42" ht="21.95" customHeight="1" x14ac:dyDescent="0.2">
      <c r="A3" s="249" t="s">
        <v>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</row>
    <row r="4" spans="1:42" ht="21.95" customHeight="1" thickBot="1" x14ac:dyDescent="0.25">
      <c r="A4" s="248" t="s">
        <v>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</row>
    <row r="5" spans="1:42" ht="15.75" customHeight="1" thickTop="1" thickBot="1" x14ac:dyDescent="0.25">
      <c r="A5" s="250" t="s">
        <v>3</v>
      </c>
      <c r="B5" s="251" t="s">
        <v>4</v>
      </c>
      <c r="C5" s="252" t="s">
        <v>5</v>
      </c>
      <c r="D5" s="253" t="s">
        <v>6</v>
      </c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4" t="s">
        <v>7</v>
      </c>
      <c r="AK5" s="254"/>
      <c r="AL5" s="254"/>
      <c r="AM5" s="254"/>
      <c r="AN5" s="254"/>
      <c r="AO5" s="254"/>
    </row>
    <row r="6" spans="1:42" ht="15.75" customHeight="1" thickTop="1" thickBot="1" x14ac:dyDescent="0.25">
      <c r="A6" s="250"/>
      <c r="B6" s="251"/>
      <c r="C6" s="252"/>
      <c r="D6" s="255" t="s">
        <v>8</v>
      </c>
      <c r="E6" s="255"/>
      <c r="F6" s="255"/>
      <c r="G6" s="255"/>
      <c r="H6" s="256" t="s">
        <v>9</v>
      </c>
      <c r="I6" s="256"/>
      <c r="J6" s="256"/>
      <c r="K6" s="256"/>
      <c r="L6" s="255" t="s">
        <v>10</v>
      </c>
      <c r="M6" s="255"/>
      <c r="N6" s="255"/>
      <c r="O6" s="255"/>
      <c r="P6" s="255"/>
      <c r="Q6" s="255"/>
      <c r="R6" s="261" t="s">
        <v>11</v>
      </c>
      <c r="S6" s="261"/>
      <c r="T6" s="261"/>
      <c r="U6" s="261"/>
      <c r="V6" s="261"/>
      <c r="W6" s="261"/>
      <c r="X6" s="255" t="s">
        <v>12</v>
      </c>
      <c r="Y6" s="255"/>
      <c r="Z6" s="255"/>
      <c r="AA6" s="255"/>
      <c r="AB6" s="255"/>
      <c r="AC6" s="255"/>
      <c r="AD6" s="256" t="s">
        <v>13</v>
      </c>
      <c r="AE6" s="256"/>
      <c r="AF6" s="256"/>
      <c r="AG6" s="256"/>
      <c r="AH6" s="256"/>
      <c r="AI6" s="256"/>
      <c r="AJ6" s="254"/>
      <c r="AK6" s="254"/>
      <c r="AL6" s="254"/>
      <c r="AM6" s="254"/>
      <c r="AN6" s="254"/>
      <c r="AO6" s="254"/>
    </row>
    <row r="7" spans="1:42" ht="15.75" customHeight="1" thickTop="1" thickBot="1" x14ac:dyDescent="0.25">
      <c r="A7" s="250"/>
      <c r="B7" s="251"/>
      <c r="C7" s="252"/>
      <c r="D7" s="257" t="s">
        <v>104</v>
      </c>
      <c r="E7" s="257"/>
      <c r="F7" s="258" t="s">
        <v>16</v>
      </c>
      <c r="G7" s="259" t="s">
        <v>54</v>
      </c>
      <c r="H7" s="257" t="s">
        <v>104</v>
      </c>
      <c r="I7" s="257"/>
      <c r="J7" s="258" t="s">
        <v>16</v>
      </c>
      <c r="K7" s="259" t="s">
        <v>54</v>
      </c>
      <c r="L7" s="257" t="s">
        <v>14</v>
      </c>
      <c r="M7" s="257"/>
      <c r="N7" s="260" t="s">
        <v>15</v>
      </c>
      <c r="O7" s="260"/>
      <c r="P7" s="258" t="s">
        <v>16</v>
      </c>
      <c r="Q7" s="259" t="s">
        <v>54</v>
      </c>
      <c r="R7" s="257" t="s">
        <v>14</v>
      </c>
      <c r="S7" s="257"/>
      <c r="T7" s="260" t="s">
        <v>15</v>
      </c>
      <c r="U7" s="260"/>
      <c r="V7" s="258" t="s">
        <v>16</v>
      </c>
      <c r="W7" s="259" t="s">
        <v>54</v>
      </c>
      <c r="X7" s="257" t="s">
        <v>14</v>
      </c>
      <c r="Y7" s="257"/>
      <c r="Z7" s="260" t="s">
        <v>15</v>
      </c>
      <c r="AA7" s="260"/>
      <c r="AB7" s="258" t="s">
        <v>16</v>
      </c>
      <c r="AC7" s="259" t="s">
        <v>54</v>
      </c>
      <c r="AD7" s="257" t="s">
        <v>14</v>
      </c>
      <c r="AE7" s="257"/>
      <c r="AF7" s="260" t="s">
        <v>15</v>
      </c>
      <c r="AG7" s="260"/>
      <c r="AH7" s="258" t="s">
        <v>16</v>
      </c>
      <c r="AI7" s="262" t="s">
        <v>54</v>
      </c>
      <c r="AJ7" s="263" t="s">
        <v>104</v>
      </c>
      <c r="AK7" s="257"/>
      <c r="AL7" s="260" t="s">
        <v>107</v>
      </c>
      <c r="AM7" s="260"/>
      <c r="AN7" s="258" t="s">
        <v>16</v>
      </c>
      <c r="AO7" s="269" t="s">
        <v>109</v>
      </c>
      <c r="AP7" s="2" t="str">
        <f>IF(AX15*AY15=0,"",AX15*AY15)</f>
        <v/>
      </c>
    </row>
    <row r="8" spans="1:42" ht="80.099999999999994" customHeight="1" thickTop="1" thickBot="1" x14ac:dyDescent="0.25">
      <c r="A8" s="250"/>
      <c r="B8" s="251"/>
      <c r="C8" s="252"/>
      <c r="D8" s="4" t="s">
        <v>52</v>
      </c>
      <c r="E8" s="3" t="s">
        <v>53</v>
      </c>
      <c r="F8" s="258"/>
      <c r="G8" s="259"/>
      <c r="H8" s="4" t="s">
        <v>52</v>
      </c>
      <c r="I8" s="3" t="s">
        <v>53</v>
      </c>
      <c r="J8" s="258"/>
      <c r="K8" s="259"/>
      <c r="L8" s="4" t="s">
        <v>52</v>
      </c>
      <c r="M8" s="3" t="s">
        <v>53</v>
      </c>
      <c r="N8" s="5" t="s">
        <v>52</v>
      </c>
      <c r="O8" s="3" t="s">
        <v>53</v>
      </c>
      <c r="P8" s="258"/>
      <c r="Q8" s="259"/>
      <c r="R8" s="4" t="s">
        <v>52</v>
      </c>
      <c r="S8" s="3" t="s">
        <v>53</v>
      </c>
      <c r="T8" s="5" t="s">
        <v>52</v>
      </c>
      <c r="U8" s="3" t="s">
        <v>53</v>
      </c>
      <c r="V8" s="258"/>
      <c r="W8" s="259"/>
      <c r="X8" s="4" t="s">
        <v>52</v>
      </c>
      <c r="Y8" s="3" t="s">
        <v>53</v>
      </c>
      <c r="Z8" s="5" t="s">
        <v>52</v>
      </c>
      <c r="AA8" s="3" t="s">
        <v>53</v>
      </c>
      <c r="AB8" s="258"/>
      <c r="AC8" s="259"/>
      <c r="AD8" s="4" t="s">
        <v>52</v>
      </c>
      <c r="AE8" s="3" t="s">
        <v>53</v>
      </c>
      <c r="AF8" s="5" t="s">
        <v>52</v>
      </c>
      <c r="AG8" s="3" t="s">
        <v>53</v>
      </c>
      <c r="AH8" s="258"/>
      <c r="AI8" s="262"/>
      <c r="AJ8" s="209" t="s">
        <v>52</v>
      </c>
      <c r="AK8" s="3" t="s">
        <v>53</v>
      </c>
      <c r="AL8" s="5" t="s">
        <v>105</v>
      </c>
      <c r="AM8" s="3" t="s">
        <v>106</v>
      </c>
      <c r="AN8" s="258"/>
      <c r="AO8" s="269"/>
    </row>
    <row r="9" spans="1:42" s="12" customFormat="1" ht="15.75" customHeight="1" x14ac:dyDescent="0.3">
      <c r="A9" s="6">
        <v>1</v>
      </c>
      <c r="B9" s="7"/>
      <c r="C9" s="8" t="s">
        <v>17</v>
      </c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9"/>
      <c r="AK9" s="10" t="str">
        <f>IF(AJ9=0,"",AJ9)</f>
        <v/>
      </c>
      <c r="AL9" s="10"/>
      <c r="AM9" s="10"/>
      <c r="AN9" s="10"/>
      <c r="AO9" s="11"/>
    </row>
    <row r="10" spans="1:42" ht="15.75" customHeight="1" x14ac:dyDescent="0.25">
      <c r="A10" s="13" t="s">
        <v>64</v>
      </c>
      <c r="B10" s="14" t="s">
        <v>18</v>
      </c>
      <c r="C10" s="15" t="s">
        <v>59</v>
      </c>
      <c r="D10" s="16">
        <v>2</v>
      </c>
      <c r="E10" s="17">
        <f t="shared" ref="E10:E19" si="0">IF(D10*15=0,"",D10*15)</f>
        <v>30</v>
      </c>
      <c r="F10" s="21">
        <v>2</v>
      </c>
      <c r="G10" s="27" t="s">
        <v>18</v>
      </c>
      <c r="H10" s="20"/>
      <c r="I10" s="17" t="str">
        <f t="shared" ref="I10:I19" si="1">IF(H10*15=0,"",H10*15)</f>
        <v/>
      </c>
      <c r="J10" s="21"/>
      <c r="K10" s="26"/>
      <c r="L10" s="16"/>
      <c r="M10" s="17" t="str">
        <f t="shared" ref="M10:M19" si="2">IF(L10*15=0,"",L10*15)</f>
        <v/>
      </c>
      <c r="N10" s="16"/>
      <c r="O10" s="17" t="str">
        <f t="shared" ref="O10:O19" si="3">IF(N10*15=0,"",N10*15)</f>
        <v/>
      </c>
      <c r="P10" s="21"/>
      <c r="Q10" s="27"/>
      <c r="R10" s="20"/>
      <c r="S10" s="17" t="str">
        <f t="shared" ref="S10:S19" si="4">IF(R10*15=0,"",R10*15)</f>
        <v/>
      </c>
      <c r="T10" s="16"/>
      <c r="U10" s="17" t="str">
        <f t="shared" ref="U10:U19" si="5">IF(T10*15=0,"",T10*15)</f>
        <v/>
      </c>
      <c r="V10" s="21"/>
      <c r="W10" s="190"/>
      <c r="X10" s="20"/>
      <c r="Y10" s="17" t="str">
        <f t="shared" ref="Y10:Y19" si="6">IF(X10*15=0,"",X10*15)</f>
        <v/>
      </c>
      <c r="Z10" s="21"/>
      <c r="AA10" s="17" t="str">
        <f t="shared" ref="AA10:AA19" si="7">IF(Z10*15=0,"",Z10*15)</f>
        <v/>
      </c>
      <c r="AB10" s="21"/>
      <c r="AC10" s="26"/>
      <c r="AD10" s="16"/>
      <c r="AE10" s="17" t="str">
        <f t="shared" ref="AE10:AE19" si="8">IF(AD10*15=0,"",AD10*15)</f>
        <v/>
      </c>
      <c r="AF10" s="16"/>
      <c r="AG10" s="17" t="str">
        <f t="shared" ref="AG10:AG19" si="9">IF(AF10*15=0,"",AF10*15)</f>
        <v/>
      </c>
      <c r="AH10" s="21"/>
      <c r="AI10" s="18"/>
      <c r="AJ10" s="22">
        <f t="shared" ref="AJ10:AJ19" si="10">IF(D10+H10+L10+R10+X10+AD10=0,"",D10+H10+L10+R10+X10+AD10)</f>
        <v>2</v>
      </c>
      <c r="AK10" s="17">
        <f t="shared" ref="AK10:AK19" si="11">IF((D10+H10+L10+R10+X10+AD10)*15=0,"",(D10+H10+L10+R10+X10+AD10)*15)</f>
        <v>30</v>
      </c>
      <c r="AL10" s="23">
        <v>30</v>
      </c>
      <c r="AM10" s="17">
        <v>0</v>
      </c>
      <c r="AN10" s="23">
        <f t="shared" ref="AN10:AN19" si="12">IF(F10+J10+P10+V10+AB10+AH10=0,"",F10+J10+P10+V10+AB10+AH10)</f>
        <v>2</v>
      </c>
      <c r="AO10" s="24">
        <f>SUM(AL10:AM10)</f>
        <v>30</v>
      </c>
    </row>
    <row r="11" spans="1:42" ht="15.75" customHeight="1" x14ac:dyDescent="0.25">
      <c r="A11" s="13" t="s">
        <v>65</v>
      </c>
      <c r="B11" s="14" t="s">
        <v>18</v>
      </c>
      <c r="C11" s="15" t="s">
        <v>60</v>
      </c>
      <c r="D11" s="25">
        <v>2</v>
      </c>
      <c r="E11" s="17">
        <f t="shared" si="0"/>
        <v>30</v>
      </c>
      <c r="F11" s="143">
        <v>2</v>
      </c>
      <c r="G11" s="27" t="s">
        <v>18</v>
      </c>
      <c r="H11" s="144"/>
      <c r="I11" s="17" t="str">
        <f t="shared" si="1"/>
        <v/>
      </c>
      <c r="J11" s="143"/>
      <c r="K11" s="26"/>
      <c r="L11" s="25"/>
      <c r="M11" s="17" t="str">
        <f t="shared" si="2"/>
        <v/>
      </c>
      <c r="N11" s="25"/>
      <c r="O11" s="17" t="str">
        <f t="shared" si="3"/>
        <v/>
      </c>
      <c r="P11" s="143"/>
      <c r="Q11" s="27"/>
      <c r="R11" s="144"/>
      <c r="S11" s="17" t="str">
        <f t="shared" si="4"/>
        <v/>
      </c>
      <c r="T11" s="25"/>
      <c r="U11" s="17" t="str">
        <f t="shared" si="5"/>
        <v/>
      </c>
      <c r="V11" s="143"/>
      <c r="W11" s="190"/>
      <c r="X11" s="144"/>
      <c r="Y11" s="17" t="str">
        <f t="shared" si="6"/>
        <v/>
      </c>
      <c r="Z11" s="185"/>
      <c r="AA11" s="17" t="str">
        <f t="shared" si="7"/>
        <v/>
      </c>
      <c r="AB11" s="143"/>
      <c r="AC11" s="26"/>
      <c r="AD11" s="25"/>
      <c r="AE11" s="17" t="str">
        <f t="shared" si="8"/>
        <v/>
      </c>
      <c r="AF11" s="25"/>
      <c r="AG11" s="17" t="str">
        <f t="shared" si="9"/>
        <v/>
      </c>
      <c r="AH11" s="143"/>
      <c r="AI11" s="18"/>
      <c r="AJ11" s="22">
        <f t="shared" si="10"/>
        <v>2</v>
      </c>
      <c r="AK11" s="17">
        <f t="shared" si="11"/>
        <v>30</v>
      </c>
      <c r="AL11" s="23">
        <v>30</v>
      </c>
      <c r="AM11" s="17">
        <v>0</v>
      </c>
      <c r="AN11" s="23">
        <f t="shared" si="12"/>
        <v>2</v>
      </c>
      <c r="AO11" s="24">
        <f t="shared" ref="AO11:AO19" si="13">SUM(AL11:AM11)</f>
        <v>30</v>
      </c>
    </row>
    <row r="12" spans="1:42" ht="15.75" customHeight="1" x14ac:dyDescent="0.25">
      <c r="A12" s="13" t="s">
        <v>144</v>
      </c>
      <c r="B12" s="14" t="s">
        <v>18</v>
      </c>
      <c r="C12" s="15" t="s">
        <v>61</v>
      </c>
      <c r="D12" s="25">
        <v>2</v>
      </c>
      <c r="E12" s="17">
        <f t="shared" si="0"/>
        <v>30</v>
      </c>
      <c r="F12" s="143">
        <v>2</v>
      </c>
      <c r="G12" s="27" t="s">
        <v>66</v>
      </c>
      <c r="H12" s="144"/>
      <c r="I12" s="17" t="str">
        <f t="shared" si="1"/>
        <v/>
      </c>
      <c r="J12" s="143"/>
      <c r="K12" s="26"/>
      <c r="L12" s="25"/>
      <c r="M12" s="17" t="str">
        <f t="shared" si="2"/>
        <v/>
      </c>
      <c r="N12" s="25"/>
      <c r="O12" s="17" t="str">
        <f t="shared" si="3"/>
        <v/>
      </c>
      <c r="P12" s="143"/>
      <c r="Q12" s="27"/>
      <c r="R12" s="144"/>
      <c r="S12" s="17" t="str">
        <f t="shared" si="4"/>
        <v/>
      </c>
      <c r="T12" s="25"/>
      <c r="U12" s="17" t="str">
        <f t="shared" si="5"/>
        <v/>
      </c>
      <c r="V12" s="143"/>
      <c r="W12" s="190"/>
      <c r="X12" s="144"/>
      <c r="Y12" s="17" t="str">
        <f t="shared" si="6"/>
        <v/>
      </c>
      <c r="Z12" s="185"/>
      <c r="AA12" s="17" t="str">
        <f t="shared" si="7"/>
        <v/>
      </c>
      <c r="AB12" s="143"/>
      <c r="AC12" s="26"/>
      <c r="AD12" s="25"/>
      <c r="AE12" s="17" t="str">
        <f t="shared" si="8"/>
        <v/>
      </c>
      <c r="AF12" s="25"/>
      <c r="AG12" s="17" t="str">
        <f t="shared" si="9"/>
        <v/>
      </c>
      <c r="AH12" s="143"/>
      <c r="AI12" s="18"/>
      <c r="AJ12" s="22">
        <f t="shared" si="10"/>
        <v>2</v>
      </c>
      <c r="AK12" s="17">
        <f t="shared" si="11"/>
        <v>30</v>
      </c>
      <c r="AL12" s="23">
        <v>30</v>
      </c>
      <c r="AM12" s="17">
        <v>0</v>
      </c>
      <c r="AN12" s="23">
        <f t="shared" si="12"/>
        <v>2</v>
      </c>
      <c r="AO12" s="24">
        <f t="shared" si="13"/>
        <v>30</v>
      </c>
    </row>
    <row r="13" spans="1:42" ht="15.75" customHeight="1" x14ac:dyDescent="0.25">
      <c r="A13" s="13" t="s">
        <v>125</v>
      </c>
      <c r="B13" s="14" t="s">
        <v>18</v>
      </c>
      <c r="C13" s="216" t="s">
        <v>62</v>
      </c>
      <c r="D13" s="25">
        <v>1</v>
      </c>
      <c r="E13" s="17">
        <f t="shared" si="0"/>
        <v>15</v>
      </c>
      <c r="F13" s="143">
        <v>1</v>
      </c>
      <c r="G13" s="27" t="s">
        <v>66</v>
      </c>
      <c r="H13" s="144"/>
      <c r="I13" s="17" t="str">
        <f t="shared" si="1"/>
        <v/>
      </c>
      <c r="J13" s="143"/>
      <c r="K13" s="26"/>
      <c r="L13" s="25"/>
      <c r="M13" s="17" t="str">
        <f t="shared" si="2"/>
        <v/>
      </c>
      <c r="N13" s="25"/>
      <c r="O13" s="17" t="str">
        <f t="shared" si="3"/>
        <v/>
      </c>
      <c r="P13" s="143"/>
      <c r="Q13" s="27"/>
      <c r="R13" s="144"/>
      <c r="S13" s="17" t="str">
        <f t="shared" si="4"/>
        <v/>
      </c>
      <c r="T13" s="25"/>
      <c r="U13" s="17" t="str">
        <f t="shared" si="5"/>
        <v/>
      </c>
      <c r="V13" s="143"/>
      <c r="W13" s="190"/>
      <c r="X13" s="144"/>
      <c r="Y13" s="17" t="str">
        <f t="shared" si="6"/>
        <v/>
      </c>
      <c r="Z13" s="185"/>
      <c r="AA13" s="17" t="str">
        <f t="shared" si="7"/>
        <v/>
      </c>
      <c r="AB13" s="143"/>
      <c r="AC13" s="26"/>
      <c r="AD13" s="25"/>
      <c r="AE13" s="17" t="str">
        <f t="shared" si="8"/>
        <v/>
      </c>
      <c r="AF13" s="25"/>
      <c r="AG13" s="17" t="str">
        <f t="shared" si="9"/>
        <v/>
      </c>
      <c r="AH13" s="143"/>
      <c r="AI13" s="18"/>
      <c r="AJ13" s="22">
        <f t="shared" si="10"/>
        <v>1</v>
      </c>
      <c r="AK13" s="17">
        <f t="shared" si="11"/>
        <v>15</v>
      </c>
      <c r="AL13" s="23">
        <v>15</v>
      </c>
      <c r="AM13" s="17">
        <v>0</v>
      </c>
      <c r="AN13" s="23">
        <f t="shared" si="12"/>
        <v>1</v>
      </c>
      <c r="AO13" s="24">
        <f t="shared" si="13"/>
        <v>15</v>
      </c>
    </row>
    <row r="14" spans="1:42" ht="15.75" customHeight="1" x14ac:dyDescent="0.25">
      <c r="A14" s="13" t="s">
        <v>140</v>
      </c>
      <c r="B14" s="14" t="s">
        <v>18</v>
      </c>
      <c r="C14" s="15" t="s">
        <v>110</v>
      </c>
      <c r="D14" s="25">
        <v>1</v>
      </c>
      <c r="E14" s="17">
        <f t="shared" si="0"/>
        <v>15</v>
      </c>
      <c r="F14" s="143">
        <v>1</v>
      </c>
      <c r="G14" s="27" t="s">
        <v>66</v>
      </c>
      <c r="H14" s="144"/>
      <c r="I14" s="17" t="str">
        <f t="shared" si="1"/>
        <v/>
      </c>
      <c r="J14" s="143"/>
      <c r="K14" s="26"/>
      <c r="L14" s="25"/>
      <c r="M14" s="17" t="str">
        <f t="shared" si="2"/>
        <v/>
      </c>
      <c r="N14" s="25"/>
      <c r="O14" s="17" t="str">
        <f t="shared" si="3"/>
        <v/>
      </c>
      <c r="P14" s="143"/>
      <c r="Q14" s="27"/>
      <c r="R14" s="144"/>
      <c r="S14" s="17" t="str">
        <f t="shared" si="4"/>
        <v/>
      </c>
      <c r="T14" s="25"/>
      <c r="U14" s="17" t="str">
        <f t="shared" si="5"/>
        <v/>
      </c>
      <c r="V14" s="143"/>
      <c r="W14" s="190"/>
      <c r="X14" s="144"/>
      <c r="Y14" s="17" t="str">
        <f t="shared" si="6"/>
        <v/>
      </c>
      <c r="Z14" s="185"/>
      <c r="AA14" s="17" t="str">
        <f t="shared" si="7"/>
        <v/>
      </c>
      <c r="AB14" s="143"/>
      <c r="AC14" s="26"/>
      <c r="AD14" s="25"/>
      <c r="AE14" s="17" t="str">
        <f t="shared" si="8"/>
        <v/>
      </c>
      <c r="AF14" s="25"/>
      <c r="AG14" s="17" t="str">
        <f t="shared" si="9"/>
        <v/>
      </c>
      <c r="AH14" s="143"/>
      <c r="AI14" s="18"/>
      <c r="AJ14" s="22">
        <f t="shared" si="10"/>
        <v>1</v>
      </c>
      <c r="AK14" s="17">
        <f t="shared" si="11"/>
        <v>15</v>
      </c>
      <c r="AL14" s="23">
        <v>10</v>
      </c>
      <c r="AM14" s="17">
        <v>5</v>
      </c>
      <c r="AN14" s="23">
        <f t="shared" si="12"/>
        <v>1</v>
      </c>
      <c r="AO14" s="24">
        <f t="shared" si="13"/>
        <v>15</v>
      </c>
    </row>
    <row r="15" spans="1:42" ht="15.75" customHeight="1" x14ac:dyDescent="0.25">
      <c r="A15" s="13" t="s">
        <v>111</v>
      </c>
      <c r="B15" s="14" t="s">
        <v>18</v>
      </c>
      <c r="C15" s="15" t="s">
        <v>146</v>
      </c>
      <c r="D15" s="25"/>
      <c r="E15" s="17" t="str">
        <f t="shared" si="0"/>
        <v/>
      </c>
      <c r="F15" s="143"/>
      <c r="G15" s="183"/>
      <c r="H15" s="144">
        <v>1</v>
      </c>
      <c r="I15" s="17">
        <f t="shared" si="1"/>
        <v>15</v>
      </c>
      <c r="J15" s="143">
        <v>1</v>
      </c>
      <c r="K15" s="19" t="s">
        <v>66</v>
      </c>
      <c r="L15" s="25"/>
      <c r="M15" s="17" t="str">
        <f t="shared" si="2"/>
        <v/>
      </c>
      <c r="N15" s="25"/>
      <c r="O15" s="17" t="str">
        <f t="shared" si="3"/>
        <v/>
      </c>
      <c r="P15" s="143"/>
      <c r="Q15" s="183"/>
      <c r="R15" s="144"/>
      <c r="S15" s="17" t="str">
        <f t="shared" si="4"/>
        <v/>
      </c>
      <c r="T15" s="25"/>
      <c r="U15" s="17" t="str">
        <f t="shared" si="5"/>
        <v/>
      </c>
      <c r="V15" s="143"/>
      <c r="W15" s="189"/>
      <c r="X15" s="144"/>
      <c r="Y15" s="17" t="str">
        <f t="shared" si="6"/>
        <v/>
      </c>
      <c r="Z15" s="185"/>
      <c r="AA15" s="17" t="str">
        <f t="shared" si="7"/>
        <v/>
      </c>
      <c r="AB15" s="143"/>
      <c r="AC15" s="170"/>
      <c r="AD15" s="25"/>
      <c r="AE15" s="17" t="str">
        <f t="shared" si="8"/>
        <v/>
      </c>
      <c r="AF15" s="25"/>
      <c r="AG15" s="17" t="str">
        <f t="shared" si="9"/>
        <v/>
      </c>
      <c r="AH15" s="143"/>
      <c r="AI15" s="170"/>
      <c r="AJ15" s="22">
        <f t="shared" si="10"/>
        <v>1</v>
      </c>
      <c r="AK15" s="17">
        <f t="shared" si="11"/>
        <v>15</v>
      </c>
      <c r="AL15" s="23">
        <v>10</v>
      </c>
      <c r="AM15" s="17">
        <v>5</v>
      </c>
      <c r="AN15" s="23">
        <f t="shared" si="12"/>
        <v>1</v>
      </c>
      <c r="AO15" s="24">
        <f t="shared" si="13"/>
        <v>15</v>
      </c>
    </row>
    <row r="16" spans="1:42" ht="15.75" customHeight="1" x14ac:dyDescent="0.25">
      <c r="A16" s="13" t="s">
        <v>143</v>
      </c>
      <c r="B16" s="14" t="s">
        <v>18</v>
      </c>
      <c r="C16" s="15" t="s">
        <v>63</v>
      </c>
      <c r="D16" s="25"/>
      <c r="E16" s="17" t="str">
        <f t="shared" si="0"/>
        <v/>
      </c>
      <c r="F16" s="143"/>
      <c r="G16" s="183"/>
      <c r="H16" s="144">
        <v>1</v>
      </c>
      <c r="I16" s="17">
        <f t="shared" si="1"/>
        <v>15</v>
      </c>
      <c r="J16" s="143">
        <v>1</v>
      </c>
      <c r="K16" s="19" t="s">
        <v>66</v>
      </c>
      <c r="L16" s="25"/>
      <c r="M16" s="17" t="str">
        <f t="shared" si="2"/>
        <v/>
      </c>
      <c r="N16" s="25"/>
      <c r="O16" s="17" t="str">
        <f t="shared" si="3"/>
        <v/>
      </c>
      <c r="P16" s="143"/>
      <c r="Q16" s="183"/>
      <c r="R16" s="144"/>
      <c r="S16" s="17" t="str">
        <f t="shared" si="4"/>
        <v/>
      </c>
      <c r="T16" s="25"/>
      <c r="U16" s="17" t="str">
        <f t="shared" si="5"/>
        <v/>
      </c>
      <c r="V16" s="143"/>
      <c r="W16" s="189"/>
      <c r="X16" s="144"/>
      <c r="Y16" s="17" t="str">
        <f t="shared" si="6"/>
        <v/>
      </c>
      <c r="Z16" s="185"/>
      <c r="AA16" s="17" t="str">
        <f t="shared" si="7"/>
        <v/>
      </c>
      <c r="AB16" s="143"/>
      <c r="AC16" s="170"/>
      <c r="AD16" s="25"/>
      <c r="AE16" s="17" t="str">
        <f t="shared" si="8"/>
        <v/>
      </c>
      <c r="AF16" s="25"/>
      <c r="AG16" s="17" t="str">
        <f t="shared" si="9"/>
        <v/>
      </c>
      <c r="AH16" s="143"/>
      <c r="AI16" s="170"/>
      <c r="AJ16" s="22">
        <f t="shared" si="10"/>
        <v>1</v>
      </c>
      <c r="AK16" s="17">
        <f t="shared" si="11"/>
        <v>15</v>
      </c>
      <c r="AL16" s="23">
        <v>15</v>
      </c>
      <c r="AM16" s="17">
        <v>0</v>
      </c>
      <c r="AN16" s="23">
        <f t="shared" si="12"/>
        <v>1</v>
      </c>
      <c r="AO16" s="24">
        <f t="shared" si="13"/>
        <v>15</v>
      </c>
    </row>
    <row r="17" spans="1:41" ht="14.25" customHeight="1" x14ac:dyDescent="0.25">
      <c r="A17" s="13"/>
      <c r="B17" s="14" t="s">
        <v>18</v>
      </c>
      <c r="C17" s="15"/>
      <c r="D17" s="25"/>
      <c r="E17" s="17" t="str">
        <f t="shared" si="0"/>
        <v/>
      </c>
      <c r="F17" s="143"/>
      <c r="G17" s="183"/>
      <c r="H17" s="144"/>
      <c r="I17" s="17" t="str">
        <f t="shared" si="1"/>
        <v/>
      </c>
      <c r="J17" s="143"/>
      <c r="K17" s="19"/>
      <c r="L17" s="25"/>
      <c r="M17" s="17" t="str">
        <f t="shared" si="2"/>
        <v/>
      </c>
      <c r="N17" s="25"/>
      <c r="O17" s="17" t="str">
        <f t="shared" si="3"/>
        <v/>
      </c>
      <c r="P17" s="143"/>
      <c r="Q17" s="183"/>
      <c r="R17" s="144"/>
      <c r="S17" s="17" t="str">
        <f t="shared" si="4"/>
        <v/>
      </c>
      <c r="T17" s="25"/>
      <c r="U17" s="17" t="str">
        <f t="shared" si="5"/>
        <v/>
      </c>
      <c r="V17" s="143"/>
      <c r="W17" s="189"/>
      <c r="X17" s="144"/>
      <c r="Y17" s="17" t="str">
        <f t="shared" si="6"/>
        <v/>
      </c>
      <c r="Z17" s="185"/>
      <c r="AA17" s="17" t="str">
        <f t="shared" si="7"/>
        <v/>
      </c>
      <c r="AB17" s="143"/>
      <c r="AC17" s="170"/>
      <c r="AD17" s="25"/>
      <c r="AE17" s="17" t="str">
        <f t="shared" si="8"/>
        <v/>
      </c>
      <c r="AF17" s="25"/>
      <c r="AG17" s="17" t="str">
        <f t="shared" si="9"/>
        <v/>
      </c>
      <c r="AH17" s="143"/>
      <c r="AI17" s="170"/>
      <c r="AJ17" s="22" t="str">
        <f t="shared" si="10"/>
        <v/>
      </c>
      <c r="AK17" s="17" t="str">
        <f t="shared" si="11"/>
        <v/>
      </c>
      <c r="AL17" s="23"/>
      <c r="AM17" s="17"/>
      <c r="AN17" s="23" t="str">
        <f t="shared" si="12"/>
        <v/>
      </c>
      <c r="AO17" s="24">
        <f t="shared" si="13"/>
        <v>0</v>
      </c>
    </row>
    <row r="18" spans="1:41" ht="15.75" customHeight="1" x14ac:dyDescent="0.25">
      <c r="A18" s="13"/>
      <c r="B18" s="14" t="s">
        <v>18</v>
      </c>
      <c r="C18" s="15"/>
      <c r="D18" s="25"/>
      <c r="E18" s="17" t="str">
        <f t="shared" si="0"/>
        <v/>
      </c>
      <c r="F18" s="143"/>
      <c r="G18" s="183"/>
      <c r="H18" s="144"/>
      <c r="I18" s="17" t="str">
        <f t="shared" si="1"/>
        <v/>
      </c>
      <c r="J18" s="143"/>
      <c r="K18" s="19"/>
      <c r="L18" s="25"/>
      <c r="M18" s="17" t="str">
        <f t="shared" si="2"/>
        <v/>
      </c>
      <c r="N18" s="25"/>
      <c r="O18" s="17" t="str">
        <f t="shared" si="3"/>
        <v/>
      </c>
      <c r="P18" s="143"/>
      <c r="Q18" s="183"/>
      <c r="R18" s="144"/>
      <c r="S18" s="17" t="str">
        <f t="shared" si="4"/>
        <v/>
      </c>
      <c r="T18" s="25"/>
      <c r="U18" s="17" t="str">
        <f t="shared" si="5"/>
        <v/>
      </c>
      <c r="V18" s="143"/>
      <c r="W18" s="189"/>
      <c r="X18" s="144"/>
      <c r="Y18" s="17" t="str">
        <f t="shared" si="6"/>
        <v/>
      </c>
      <c r="Z18" s="185"/>
      <c r="AA18" s="17" t="str">
        <f t="shared" si="7"/>
        <v/>
      </c>
      <c r="AB18" s="143"/>
      <c r="AC18" s="170"/>
      <c r="AD18" s="25"/>
      <c r="AE18" s="17" t="str">
        <f t="shared" si="8"/>
        <v/>
      </c>
      <c r="AF18" s="25"/>
      <c r="AG18" s="17" t="str">
        <f t="shared" si="9"/>
        <v/>
      </c>
      <c r="AH18" s="143"/>
      <c r="AI18" s="170"/>
      <c r="AJ18" s="22" t="str">
        <f t="shared" si="10"/>
        <v/>
      </c>
      <c r="AK18" s="17" t="str">
        <f t="shared" si="11"/>
        <v/>
      </c>
      <c r="AL18" s="23"/>
      <c r="AM18" s="17"/>
      <c r="AN18" s="23" t="str">
        <f t="shared" si="12"/>
        <v/>
      </c>
      <c r="AO18" s="24">
        <f t="shared" si="13"/>
        <v>0</v>
      </c>
    </row>
    <row r="19" spans="1:41" ht="15.75" customHeight="1" thickBot="1" x14ac:dyDescent="0.3">
      <c r="A19" s="13"/>
      <c r="B19" s="14" t="s">
        <v>18</v>
      </c>
      <c r="C19" s="15"/>
      <c r="D19" s="25"/>
      <c r="E19" s="17" t="str">
        <f t="shared" si="0"/>
        <v/>
      </c>
      <c r="F19" s="143"/>
      <c r="G19" s="27"/>
      <c r="H19" s="144"/>
      <c r="I19" s="17" t="str">
        <f t="shared" si="1"/>
        <v/>
      </c>
      <c r="J19" s="143"/>
      <c r="K19" s="26"/>
      <c r="L19" s="25"/>
      <c r="M19" s="17" t="str">
        <f t="shared" si="2"/>
        <v/>
      </c>
      <c r="N19" s="25"/>
      <c r="O19" s="17" t="str">
        <f t="shared" si="3"/>
        <v/>
      </c>
      <c r="P19" s="143"/>
      <c r="Q19" s="27"/>
      <c r="R19" s="144"/>
      <c r="S19" s="17" t="str">
        <f t="shared" si="4"/>
        <v/>
      </c>
      <c r="T19" s="25"/>
      <c r="U19" s="17" t="str">
        <f t="shared" si="5"/>
        <v/>
      </c>
      <c r="V19" s="143"/>
      <c r="W19" s="190"/>
      <c r="X19" s="144"/>
      <c r="Y19" s="17" t="str">
        <f t="shared" si="6"/>
        <v/>
      </c>
      <c r="Z19" s="185"/>
      <c r="AA19" s="17" t="str">
        <f t="shared" si="7"/>
        <v/>
      </c>
      <c r="AB19" s="143"/>
      <c r="AC19" s="26"/>
      <c r="AD19" s="25"/>
      <c r="AE19" s="17" t="str">
        <f t="shared" si="8"/>
        <v/>
      </c>
      <c r="AF19" s="25"/>
      <c r="AG19" s="17" t="str">
        <f t="shared" si="9"/>
        <v/>
      </c>
      <c r="AH19" s="143"/>
      <c r="AI19" s="26"/>
      <c r="AJ19" s="22" t="str">
        <f t="shared" si="10"/>
        <v/>
      </c>
      <c r="AK19" s="17" t="str">
        <f t="shared" si="11"/>
        <v/>
      </c>
      <c r="AL19" s="23"/>
      <c r="AM19" s="17"/>
      <c r="AN19" s="23" t="str">
        <f t="shared" si="12"/>
        <v/>
      </c>
      <c r="AO19" s="24">
        <f t="shared" si="13"/>
        <v>0</v>
      </c>
    </row>
    <row r="20" spans="1:41" s="12" customFormat="1" ht="15.75" customHeight="1" thickBot="1" x14ac:dyDescent="0.35">
      <c r="A20" s="28"/>
      <c r="B20" s="29"/>
      <c r="C20" s="30" t="s">
        <v>19</v>
      </c>
      <c r="D20" s="31">
        <f>IF(SUM(D10:D19)=0,"",SUM(D10:D19))</f>
        <v>8</v>
      </c>
      <c r="E20" s="17">
        <f>IF(SUM(D10:D19)=0,"",SUM(D10:D19)*15)</f>
        <v>120</v>
      </c>
      <c r="F20" s="33">
        <f>IF(SUM(F10:F19)=0,"",SUM(F10:F19))</f>
        <v>8</v>
      </c>
      <c r="G20" s="184">
        <f>IF(SUM(D10:D19)=0,"",SUM(D10:D19))</f>
        <v>8</v>
      </c>
      <c r="H20" s="31">
        <f>IF(SUM(H10:H19)=0,"",SUM(H10:H19))</f>
        <v>2</v>
      </c>
      <c r="I20" s="186">
        <f>IF(SUM(H10:H19)=0,"",SUM(H10:H19)*15)</f>
        <v>30</v>
      </c>
      <c r="J20" s="32">
        <f>IF(SUM(J10:J19)=0,"",SUM(J10:J19))</f>
        <v>2</v>
      </c>
      <c r="K20" s="187">
        <f>IF(SUM(H10:H19)=0,"",SUM(H10:H19))</f>
        <v>2</v>
      </c>
      <c r="L20" s="49" t="str">
        <f>IF(SUM(L10:L19)=0,"",SUM(L10:L19))</f>
        <v/>
      </c>
      <c r="M20" s="17" t="str">
        <f>IF(SUM(L10:L19)=0,"",SUM(L10:L19)*15)</f>
        <v/>
      </c>
      <c r="N20" s="32" t="str">
        <f>IF(SUM(N10:N19)=0,"",SUM(N10:N19))</f>
        <v/>
      </c>
      <c r="O20" s="17" t="str">
        <f>IF(SUM(N10:N19)=0,"",SUM(N10:N19)*15)</f>
        <v/>
      </c>
      <c r="P20" s="32" t="str">
        <f>IF(SUM(P10:P19)=0,"",SUM(P10:P19))</f>
        <v/>
      </c>
      <c r="Q20" s="184" t="str">
        <f>IF(SUM(L10:L19)+SUM(N10:N19)=0,"",SUM(L10:L19)+SUM(N10:N19))</f>
        <v/>
      </c>
      <c r="R20" s="31" t="str">
        <f>IF(SUM(R10:R19)=0,"",SUM(R10:R19))</f>
        <v/>
      </c>
      <c r="S20" s="17" t="str">
        <f>IF(SUM(R10:R19)=0,"",SUM(R10:R19)*15)</f>
        <v/>
      </c>
      <c r="T20" s="32" t="str">
        <f>IF(SUM(T10:T19)=0,"",SUM(T10:T19))</f>
        <v/>
      </c>
      <c r="U20" s="17" t="str">
        <f>IF(SUM(T10:T19)=0,"",SUM(T10:T19)*15)</f>
        <v/>
      </c>
      <c r="V20" s="32" t="str">
        <f>IF(SUM(V10:V19)=0,"",SUM(V10:V19))</f>
        <v/>
      </c>
      <c r="W20" s="191" t="str">
        <f>IF(SUM(R10:R19)+SUM(T10:T19)=0,"",SUM(R10:R19)+SUM(T10:T19))</f>
        <v/>
      </c>
      <c r="X20" s="31" t="str">
        <f>IF(SUM(X10:X19)=0,"",SUM(X10:X19))</f>
        <v/>
      </c>
      <c r="Y20" s="17" t="str">
        <f>IF(SUM(X10:X19)=0,"",SUM(X10:X19)*15)</f>
        <v/>
      </c>
      <c r="Z20" s="32" t="str">
        <f>IF(SUM(Z10:Z19)=0,"",SUM(Z10:Z19))</f>
        <v/>
      </c>
      <c r="AA20" s="17" t="str">
        <f>IF(SUM(Z10:Z19)=0,"",SUM(Z10:Z19)*15)</f>
        <v/>
      </c>
      <c r="AB20" s="32" t="str">
        <f>IF(SUM(AB10:AB19)=0,"",SUM(AB10:AB19))</f>
        <v/>
      </c>
      <c r="AC20" s="187" t="str">
        <f>IF(SUM(X10:X19)+SUM(Z10:Z19)=0,"",SUM(X10:X19)+SUM(Z10:Z19))</f>
        <v/>
      </c>
      <c r="AD20" s="49" t="str">
        <f>IF(SUM(AD10:AD19)=0,"",SUM(AD10:AD19))</f>
        <v/>
      </c>
      <c r="AE20" s="17" t="str">
        <f>IF(SUM(AD10:AD19)=0,"",SUM(AD10:AD19)*15)</f>
        <v/>
      </c>
      <c r="AF20" s="32" t="str">
        <f>IF(SUM(AF10:AF19)=0,"",SUM(AF10:AF19))</f>
        <v/>
      </c>
      <c r="AG20" s="17" t="str">
        <f>IF(SUM(AF10:AF19)=0,"",SUM(AF10:AF19)*15)</f>
        <v/>
      </c>
      <c r="AH20" s="32" t="str">
        <f>IF(SUM(AH10:AH19)=0,"",SUM(AH10:AH19))</f>
        <v/>
      </c>
      <c r="AI20" s="34" t="str">
        <f>IF(SUM(AD10:AD19)+SUM(AF10:AF19)=0,"",SUM(AD10:AD19)+SUM(AF10:AF19))</f>
        <v/>
      </c>
      <c r="AJ20" s="35">
        <f>IF(SUM(AJ10:AJ19)=0,"",SUM(AJ10:AJ19))</f>
        <v>10</v>
      </c>
      <c r="AK20" s="36">
        <f>IF(SUM(AJ10:AJ19)=0,"",SUM(AJ10:AJ19)*15)</f>
        <v>150</v>
      </c>
      <c r="AL20" s="32">
        <f>SUM(AL9:AL19)</f>
        <v>140</v>
      </c>
      <c r="AM20" s="32">
        <f>SUM(AM9:AM19)</f>
        <v>10</v>
      </c>
      <c r="AN20" s="32">
        <f>IF(SUM(AN10:AN19)=0,"",SUM(AN10:AN19))</f>
        <v>10</v>
      </c>
      <c r="AO20" s="37">
        <f>SUM(AO10:AO19)</f>
        <v>150</v>
      </c>
    </row>
    <row r="21" spans="1:41" s="12" customFormat="1" ht="15.75" customHeight="1" x14ac:dyDescent="0.3">
      <c r="A21" s="38" t="s">
        <v>9</v>
      </c>
      <c r="B21" s="39"/>
      <c r="C21" s="8" t="s">
        <v>20</v>
      </c>
      <c r="D21" s="40"/>
      <c r="E21" s="41"/>
      <c r="F21" s="42"/>
      <c r="G21" s="43"/>
      <c r="H21" s="42"/>
      <c r="I21" s="41"/>
      <c r="J21" s="42"/>
      <c r="K21" s="43"/>
      <c r="L21" s="197"/>
      <c r="M21" s="198"/>
      <c r="N21" s="197"/>
      <c r="O21" s="198"/>
      <c r="P21" s="197"/>
      <c r="Q21" s="199"/>
      <c r="R21" s="197"/>
      <c r="S21" s="198"/>
      <c r="T21" s="197"/>
      <c r="U21" s="198"/>
      <c r="V21" s="197"/>
      <c r="W21" s="199"/>
      <c r="X21" s="199"/>
      <c r="Y21" s="199"/>
      <c r="Z21" s="199"/>
      <c r="AA21" s="199"/>
      <c r="AB21" s="199"/>
      <c r="AC21" s="199"/>
      <c r="AD21" s="197"/>
      <c r="AE21" s="198"/>
      <c r="AF21" s="197"/>
      <c r="AG21" s="198"/>
      <c r="AH21" s="197"/>
      <c r="AI21" s="199"/>
      <c r="AJ21" s="264"/>
      <c r="AK21" s="264"/>
      <c r="AL21" s="264"/>
      <c r="AM21" s="264"/>
      <c r="AN21" s="264"/>
      <c r="AO21" s="265"/>
    </row>
    <row r="22" spans="1:41" ht="15.75" customHeight="1" x14ac:dyDescent="0.25">
      <c r="A22" s="246" t="s">
        <v>145</v>
      </c>
      <c r="B22" s="44" t="s">
        <v>18</v>
      </c>
      <c r="C22" s="15" t="s">
        <v>67</v>
      </c>
      <c r="D22" s="25">
        <v>1</v>
      </c>
      <c r="E22" s="17">
        <f t="shared" ref="E22:E32" si="14">IF(D22*15=0,"",D22*15)</f>
        <v>15</v>
      </c>
      <c r="F22" s="25">
        <v>1</v>
      </c>
      <c r="G22" s="245" t="s">
        <v>66</v>
      </c>
      <c r="H22" s="144"/>
      <c r="I22" s="17" t="str">
        <f t="shared" ref="I22:I32" si="15">IF(H22*15=0,"",H22*15)</f>
        <v/>
      </c>
      <c r="J22" s="25"/>
      <c r="K22" s="194"/>
      <c r="L22" s="25"/>
      <c r="M22" s="17" t="str">
        <f t="shared" ref="M22:M32" si="16">IF(L22*15=0,"",L22*15)</f>
        <v/>
      </c>
      <c r="N22" s="25"/>
      <c r="O22" s="17" t="str">
        <f t="shared" ref="O22:O32" si="17">IF(N22*15=0,"",N22*15)</f>
        <v/>
      </c>
      <c r="P22" s="25"/>
      <c r="Q22" s="188"/>
      <c r="R22" s="144"/>
      <c r="S22" s="17" t="str">
        <f t="shared" ref="S22:S32" si="18">IF(R22*15=0,"",R22*15)</f>
        <v/>
      </c>
      <c r="T22" s="25"/>
      <c r="U22" s="17" t="str">
        <f t="shared" ref="U22:U32" si="19">IF(T22*15=0,"",T22*15)</f>
        <v/>
      </c>
      <c r="V22" s="25"/>
      <c r="W22" s="194"/>
      <c r="X22" s="144"/>
      <c r="Y22" s="17" t="str">
        <f t="shared" ref="Y22:Y32" si="20">IF(X22*15=0,"",X22*15)</f>
        <v/>
      </c>
      <c r="Z22" s="185"/>
      <c r="AA22" s="17" t="str">
        <f t="shared" ref="AA22:AA32" si="21">IF(Z22*15=0,"",Z22*15)</f>
        <v/>
      </c>
      <c r="AB22" s="185"/>
      <c r="AC22" s="195"/>
      <c r="AD22" s="25"/>
      <c r="AE22" s="17" t="str">
        <f t="shared" ref="AE22:AE32" si="22">IF(AD22*15=0,"",AD22*15)</f>
        <v/>
      </c>
      <c r="AF22" s="25"/>
      <c r="AG22" s="17" t="str">
        <f t="shared" ref="AG22:AG32" si="23">IF(AF22*15=0,"",AF22*15)</f>
        <v/>
      </c>
      <c r="AH22" s="25"/>
      <c r="AI22" s="25"/>
      <c r="AJ22" s="22">
        <f t="shared" ref="AJ22:AJ32" si="24">IF(D22+H22+L22+R22+X22+AD22=0,"",D22+H22+L22+R22+X22+AD22)</f>
        <v>1</v>
      </c>
      <c r="AK22" s="17">
        <f t="shared" ref="AK22:AK32" si="25">IF((D22+H22+L22+R22+X22+AD22)*15=0,"",(D22+H22+L22+R22+X22+AD22)*15)</f>
        <v>15</v>
      </c>
      <c r="AL22" s="23">
        <v>15</v>
      </c>
      <c r="AM22" s="17">
        <v>0</v>
      </c>
      <c r="AN22" s="23">
        <f t="shared" ref="AN22:AN32" si="26">IF(F22+J22+P22+V22+AB22+AH22=0,"",F22+J22+P22+V22+AB22+AH22)</f>
        <v>1</v>
      </c>
      <c r="AO22" s="24">
        <f>SUM(AL22:AM22)</f>
        <v>15</v>
      </c>
    </row>
    <row r="23" spans="1:41" ht="15.75" customHeight="1" x14ac:dyDescent="0.25">
      <c r="A23" s="13" t="s">
        <v>131</v>
      </c>
      <c r="B23" s="44" t="s">
        <v>18</v>
      </c>
      <c r="C23" s="15" t="s">
        <v>68</v>
      </c>
      <c r="D23" s="25">
        <v>2</v>
      </c>
      <c r="E23" s="17">
        <f t="shared" si="14"/>
        <v>30</v>
      </c>
      <c r="F23" s="25">
        <v>2</v>
      </c>
      <c r="G23" s="245" t="s">
        <v>66</v>
      </c>
      <c r="H23" s="144"/>
      <c r="I23" s="17" t="str">
        <f t="shared" si="15"/>
        <v/>
      </c>
      <c r="J23" s="25"/>
      <c r="K23" s="194"/>
      <c r="L23" s="25"/>
      <c r="M23" s="17" t="str">
        <f t="shared" si="16"/>
        <v/>
      </c>
      <c r="N23" s="25"/>
      <c r="O23" s="17" t="str">
        <f t="shared" si="17"/>
        <v/>
      </c>
      <c r="P23" s="25"/>
      <c r="Q23" s="188"/>
      <c r="R23" s="144"/>
      <c r="S23" s="17" t="str">
        <f t="shared" si="18"/>
        <v/>
      </c>
      <c r="T23" s="25"/>
      <c r="U23" s="17" t="str">
        <f t="shared" si="19"/>
        <v/>
      </c>
      <c r="V23" s="25"/>
      <c r="W23" s="194"/>
      <c r="X23" s="144"/>
      <c r="Y23" s="17" t="str">
        <f t="shared" si="20"/>
        <v/>
      </c>
      <c r="Z23" s="185"/>
      <c r="AA23" s="17" t="str">
        <f t="shared" si="21"/>
        <v/>
      </c>
      <c r="AB23" s="185"/>
      <c r="AC23" s="195"/>
      <c r="AD23" s="25"/>
      <c r="AE23" s="17" t="str">
        <f t="shared" si="22"/>
        <v/>
      </c>
      <c r="AF23" s="25"/>
      <c r="AG23" s="17" t="str">
        <f t="shared" si="23"/>
        <v/>
      </c>
      <c r="AH23" s="25"/>
      <c r="AI23" s="25"/>
      <c r="AJ23" s="22">
        <f t="shared" si="24"/>
        <v>2</v>
      </c>
      <c r="AK23" s="17">
        <f t="shared" si="25"/>
        <v>30</v>
      </c>
      <c r="AL23" s="23">
        <v>20</v>
      </c>
      <c r="AM23" s="17">
        <v>10</v>
      </c>
      <c r="AN23" s="23">
        <f t="shared" si="26"/>
        <v>2</v>
      </c>
      <c r="AO23" s="24">
        <f t="shared" ref="AO23:AO32" si="27">SUM(AL23:AM23)</f>
        <v>30</v>
      </c>
    </row>
    <row r="24" spans="1:41" ht="15.75" customHeight="1" x14ac:dyDescent="0.25">
      <c r="A24" s="13" t="s">
        <v>142</v>
      </c>
      <c r="B24" s="44" t="s">
        <v>18</v>
      </c>
      <c r="C24" s="15" t="s">
        <v>69</v>
      </c>
      <c r="D24" s="25">
        <v>3</v>
      </c>
      <c r="E24" s="17">
        <f t="shared" si="14"/>
        <v>45</v>
      </c>
      <c r="F24" s="25">
        <v>3</v>
      </c>
      <c r="G24" s="188" t="s">
        <v>18</v>
      </c>
      <c r="H24" s="144"/>
      <c r="I24" s="17" t="str">
        <f t="shared" si="15"/>
        <v/>
      </c>
      <c r="J24" s="25"/>
      <c r="K24" s="194"/>
      <c r="L24" s="25"/>
      <c r="M24" s="17" t="str">
        <f t="shared" si="16"/>
        <v/>
      </c>
      <c r="N24" s="25"/>
      <c r="O24" s="17" t="str">
        <f t="shared" si="17"/>
        <v/>
      </c>
      <c r="P24" s="25"/>
      <c r="Q24" s="188"/>
      <c r="R24" s="144"/>
      <c r="S24" s="17" t="str">
        <f t="shared" si="18"/>
        <v/>
      </c>
      <c r="T24" s="25"/>
      <c r="U24" s="17" t="str">
        <f t="shared" si="19"/>
        <v/>
      </c>
      <c r="V24" s="25"/>
      <c r="W24" s="194"/>
      <c r="X24" s="144"/>
      <c r="Y24" s="17" t="str">
        <f t="shared" si="20"/>
        <v/>
      </c>
      <c r="Z24" s="185"/>
      <c r="AA24" s="17" t="str">
        <f t="shared" si="21"/>
        <v/>
      </c>
      <c r="AB24" s="185"/>
      <c r="AC24" s="195"/>
      <c r="AD24" s="25"/>
      <c r="AE24" s="17" t="str">
        <f t="shared" si="22"/>
        <v/>
      </c>
      <c r="AF24" s="25"/>
      <c r="AG24" s="17" t="str">
        <f t="shared" si="23"/>
        <v/>
      </c>
      <c r="AH24" s="25"/>
      <c r="AI24" s="25"/>
      <c r="AJ24" s="22">
        <f t="shared" si="24"/>
        <v>3</v>
      </c>
      <c r="AK24" s="17">
        <f t="shared" si="25"/>
        <v>45</v>
      </c>
      <c r="AL24" s="23">
        <v>25</v>
      </c>
      <c r="AM24" s="17">
        <v>20</v>
      </c>
      <c r="AN24" s="23">
        <f t="shared" si="26"/>
        <v>3</v>
      </c>
      <c r="AO24" s="24">
        <f t="shared" si="27"/>
        <v>45</v>
      </c>
    </row>
    <row r="25" spans="1:41" ht="15.75" customHeight="1" x14ac:dyDescent="0.25">
      <c r="A25" s="13" t="s">
        <v>124</v>
      </c>
      <c r="B25" s="44" t="s">
        <v>18</v>
      </c>
      <c r="C25" s="15" t="s">
        <v>70</v>
      </c>
      <c r="D25" s="25">
        <v>1</v>
      </c>
      <c r="E25" s="17">
        <f t="shared" si="14"/>
        <v>15</v>
      </c>
      <c r="F25" s="25">
        <v>1</v>
      </c>
      <c r="G25" s="188" t="s">
        <v>66</v>
      </c>
      <c r="H25" s="144"/>
      <c r="I25" s="17" t="str">
        <f t="shared" si="15"/>
        <v/>
      </c>
      <c r="J25" s="25"/>
      <c r="K25" s="194"/>
      <c r="L25" s="25"/>
      <c r="M25" s="17" t="str">
        <f t="shared" si="16"/>
        <v/>
      </c>
      <c r="N25" s="25"/>
      <c r="O25" s="17" t="str">
        <f t="shared" si="17"/>
        <v/>
      </c>
      <c r="P25" s="25"/>
      <c r="Q25" s="188"/>
      <c r="R25" s="144"/>
      <c r="S25" s="17" t="str">
        <f t="shared" si="18"/>
        <v/>
      </c>
      <c r="T25" s="25"/>
      <c r="U25" s="17" t="str">
        <f t="shared" si="19"/>
        <v/>
      </c>
      <c r="V25" s="25"/>
      <c r="W25" s="194"/>
      <c r="X25" s="144"/>
      <c r="Y25" s="17" t="str">
        <f t="shared" si="20"/>
        <v/>
      </c>
      <c r="Z25" s="185"/>
      <c r="AA25" s="17" t="str">
        <f t="shared" si="21"/>
        <v/>
      </c>
      <c r="AB25" s="185"/>
      <c r="AC25" s="195"/>
      <c r="AD25" s="25"/>
      <c r="AE25" s="17" t="str">
        <f t="shared" si="22"/>
        <v/>
      </c>
      <c r="AF25" s="25"/>
      <c r="AG25" s="17" t="str">
        <f t="shared" si="23"/>
        <v/>
      </c>
      <c r="AH25" s="25"/>
      <c r="AI25" s="25"/>
      <c r="AJ25" s="22">
        <f t="shared" si="24"/>
        <v>1</v>
      </c>
      <c r="AK25" s="17">
        <f t="shared" si="25"/>
        <v>15</v>
      </c>
      <c r="AL25" s="23">
        <v>10</v>
      </c>
      <c r="AM25" s="17">
        <v>5</v>
      </c>
      <c r="AN25" s="23">
        <f t="shared" si="26"/>
        <v>1</v>
      </c>
      <c r="AO25" s="24">
        <f t="shared" si="27"/>
        <v>15</v>
      </c>
    </row>
    <row r="26" spans="1:41" ht="15.75" customHeight="1" x14ac:dyDescent="0.25">
      <c r="A26" s="13" t="s">
        <v>72</v>
      </c>
      <c r="B26" s="44" t="s">
        <v>18</v>
      </c>
      <c r="C26" s="15" t="s">
        <v>71</v>
      </c>
      <c r="D26" s="25"/>
      <c r="E26" s="17" t="str">
        <f t="shared" si="14"/>
        <v/>
      </c>
      <c r="F26" s="25"/>
      <c r="G26" s="188"/>
      <c r="H26" s="144">
        <v>1</v>
      </c>
      <c r="I26" s="17">
        <f t="shared" si="15"/>
        <v>15</v>
      </c>
      <c r="J26" s="25">
        <v>2</v>
      </c>
      <c r="K26" s="194" t="s">
        <v>66</v>
      </c>
      <c r="L26" s="25"/>
      <c r="M26" s="17" t="str">
        <f t="shared" si="16"/>
        <v/>
      </c>
      <c r="N26" s="25"/>
      <c r="O26" s="17" t="str">
        <f t="shared" si="17"/>
        <v/>
      </c>
      <c r="P26" s="25"/>
      <c r="Q26" s="188"/>
      <c r="R26" s="144"/>
      <c r="S26" s="17" t="str">
        <f t="shared" si="18"/>
        <v/>
      </c>
      <c r="T26" s="25"/>
      <c r="U26" s="17" t="str">
        <f t="shared" si="19"/>
        <v/>
      </c>
      <c r="V26" s="25"/>
      <c r="W26" s="194"/>
      <c r="X26" s="144"/>
      <c r="Y26" s="17" t="str">
        <f t="shared" si="20"/>
        <v/>
      </c>
      <c r="Z26" s="185"/>
      <c r="AA26" s="17" t="str">
        <f t="shared" si="21"/>
        <v/>
      </c>
      <c r="AB26" s="185"/>
      <c r="AC26" s="195"/>
      <c r="AD26" s="25"/>
      <c r="AE26" s="17" t="str">
        <f t="shared" si="22"/>
        <v/>
      </c>
      <c r="AF26" s="25"/>
      <c r="AG26" s="17" t="str">
        <f t="shared" si="23"/>
        <v/>
      </c>
      <c r="AH26" s="25"/>
      <c r="AI26" s="25"/>
      <c r="AJ26" s="22">
        <f t="shared" si="24"/>
        <v>1</v>
      </c>
      <c r="AK26" s="17">
        <f t="shared" si="25"/>
        <v>15</v>
      </c>
      <c r="AL26" s="23">
        <v>15</v>
      </c>
      <c r="AM26" s="17">
        <v>0</v>
      </c>
      <c r="AN26" s="23">
        <f t="shared" si="26"/>
        <v>2</v>
      </c>
      <c r="AO26" s="24">
        <f t="shared" si="27"/>
        <v>15</v>
      </c>
    </row>
    <row r="27" spans="1:41" ht="15.75" customHeight="1" x14ac:dyDescent="0.25">
      <c r="A27" s="13" t="s">
        <v>141</v>
      </c>
      <c r="B27" s="44" t="s">
        <v>18</v>
      </c>
      <c r="C27" s="15" t="s">
        <v>73</v>
      </c>
      <c r="D27" s="25"/>
      <c r="E27" s="17" t="str">
        <f t="shared" si="14"/>
        <v/>
      </c>
      <c r="F27" s="25"/>
      <c r="G27" s="188"/>
      <c r="H27" s="144">
        <v>1</v>
      </c>
      <c r="I27" s="17">
        <f t="shared" si="15"/>
        <v>15</v>
      </c>
      <c r="J27" s="25">
        <v>1</v>
      </c>
      <c r="K27" s="194" t="s">
        <v>66</v>
      </c>
      <c r="L27" s="25"/>
      <c r="M27" s="17" t="str">
        <f t="shared" si="16"/>
        <v/>
      </c>
      <c r="N27" s="25"/>
      <c r="O27" s="17" t="str">
        <f t="shared" si="17"/>
        <v/>
      </c>
      <c r="P27" s="25"/>
      <c r="Q27" s="188"/>
      <c r="R27" s="144"/>
      <c r="S27" s="17" t="str">
        <f t="shared" si="18"/>
        <v/>
      </c>
      <c r="T27" s="25"/>
      <c r="U27" s="17" t="str">
        <f t="shared" si="19"/>
        <v/>
      </c>
      <c r="V27" s="25"/>
      <c r="W27" s="194"/>
      <c r="X27" s="144"/>
      <c r="Y27" s="17" t="str">
        <f t="shared" si="20"/>
        <v/>
      </c>
      <c r="Z27" s="185"/>
      <c r="AA27" s="17" t="str">
        <f t="shared" si="21"/>
        <v/>
      </c>
      <c r="AB27" s="185"/>
      <c r="AC27" s="195"/>
      <c r="AD27" s="25"/>
      <c r="AE27" s="17" t="str">
        <f t="shared" si="22"/>
        <v/>
      </c>
      <c r="AF27" s="25"/>
      <c r="AG27" s="17" t="str">
        <f t="shared" si="23"/>
        <v/>
      </c>
      <c r="AH27" s="25"/>
      <c r="AI27" s="25"/>
      <c r="AJ27" s="22">
        <f t="shared" si="24"/>
        <v>1</v>
      </c>
      <c r="AK27" s="17">
        <f t="shared" si="25"/>
        <v>15</v>
      </c>
      <c r="AL27" s="23">
        <v>15</v>
      </c>
      <c r="AM27" s="17">
        <v>0</v>
      </c>
      <c r="AN27" s="23">
        <f t="shared" si="26"/>
        <v>1</v>
      </c>
      <c r="AO27" s="24">
        <f t="shared" si="27"/>
        <v>15</v>
      </c>
    </row>
    <row r="28" spans="1:41" ht="15.75" customHeight="1" x14ac:dyDescent="0.25">
      <c r="A28" s="13" t="s">
        <v>75</v>
      </c>
      <c r="B28" s="44" t="s">
        <v>18</v>
      </c>
      <c r="C28" s="15" t="s">
        <v>74</v>
      </c>
      <c r="D28" s="25">
        <v>2</v>
      </c>
      <c r="E28" s="17">
        <f t="shared" si="14"/>
        <v>30</v>
      </c>
      <c r="F28" s="25">
        <v>2</v>
      </c>
      <c r="G28" s="188" t="s">
        <v>18</v>
      </c>
      <c r="H28" s="144"/>
      <c r="I28" s="17" t="str">
        <f t="shared" si="15"/>
        <v/>
      </c>
      <c r="J28" s="25"/>
      <c r="K28" s="194"/>
      <c r="L28" s="25"/>
      <c r="M28" s="17" t="str">
        <f t="shared" si="16"/>
        <v/>
      </c>
      <c r="N28" s="25"/>
      <c r="O28" s="17" t="str">
        <f t="shared" si="17"/>
        <v/>
      </c>
      <c r="P28" s="25"/>
      <c r="Q28" s="188"/>
      <c r="R28" s="144"/>
      <c r="S28" s="17" t="str">
        <f t="shared" si="18"/>
        <v/>
      </c>
      <c r="T28" s="25"/>
      <c r="U28" s="17" t="str">
        <f t="shared" si="19"/>
        <v/>
      </c>
      <c r="V28" s="25"/>
      <c r="W28" s="194"/>
      <c r="X28" s="144"/>
      <c r="Y28" s="17" t="str">
        <f t="shared" si="20"/>
        <v/>
      </c>
      <c r="Z28" s="185"/>
      <c r="AA28" s="17" t="str">
        <f t="shared" si="21"/>
        <v/>
      </c>
      <c r="AB28" s="185"/>
      <c r="AC28" s="195"/>
      <c r="AD28" s="25"/>
      <c r="AE28" s="17" t="str">
        <f t="shared" si="22"/>
        <v/>
      </c>
      <c r="AF28" s="25"/>
      <c r="AG28" s="17" t="str">
        <f t="shared" si="23"/>
        <v/>
      </c>
      <c r="AH28" s="25"/>
      <c r="AI28" s="25"/>
      <c r="AJ28" s="22">
        <f t="shared" si="24"/>
        <v>2</v>
      </c>
      <c r="AK28" s="17">
        <f t="shared" si="25"/>
        <v>30</v>
      </c>
      <c r="AL28" s="23">
        <v>20</v>
      </c>
      <c r="AM28" s="17">
        <v>10</v>
      </c>
      <c r="AN28" s="23">
        <f t="shared" si="26"/>
        <v>2</v>
      </c>
      <c r="AO28" s="24">
        <f t="shared" si="27"/>
        <v>30</v>
      </c>
    </row>
    <row r="29" spans="1:41" ht="15.75" customHeight="1" x14ac:dyDescent="0.25">
      <c r="A29" s="13" t="s">
        <v>77</v>
      </c>
      <c r="B29" s="44" t="s">
        <v>18</v>
      </c>
      <c r="C29" s="15" t="s">
        <v>76</v>
      </c>
      <c r="D29" s="25">
        <v>5</v>
      </c>
      <c r="E29" s="17">
        <f t="shared" si="14"/>
        <v>75</v>
      </c>
      <c r="F29" s="25">
        <v>6</v>
      </c>
      <c r="G29" s="188" t="s">
        <v>147</v>
      </c>
      <c r="H29" s="144"/>
      <c r="I29" s="17" t="str">
        <f t="shared" si="15"/>
        <v/>
      </c>
      <c r="J29" s="25"/>
      <c r="K29" s="194" t="s">
        <v>121</v>
      </c>
      <c r="L29" s="25"/>
      <c r="M29" s="17" t="str">
        <f t="shared" si="16"/>
        <v/>
      </c>
      <c r="N29" s="25"/>
      <c r="O29" s="17" t="str">
        <f t="shared" si="17"/>
        <v/>
      </c>
      <c r="P29" s="25"/>
      <c r="Q29" s="188"/>
      <c r="R29" s="144"/>
      <c r="S29" s="17" t="str">
        <f t="shared" si="18"/>
        <v/>
      </c>
      <c r="T29" s="25"/>
      <c r="U29" s="17" t="str">
        <f t="shared" si="19"/>
        <v/>
      </c>
      <c r="V29" s="25"/>
      <c r="W29" s="194"/>
      <c r="X29" s="144"/>
      <c r="Y29" s="17" t="str">
        <f t="shared" si="20"/>
        <v/>
      </c>
      <c r="Z29" s="185"/>
      <c r="AA29" s="17" t="str">
        <f t="shared" si="21"/>
        <v/>
      </c>
      <c r="AB29" s="185"/>
      <c r="AC29" s="195"/>
      <c r="AD29" s="25"/>
      <c r="AE29" s="17" t="str">
        <f t="shared" si="22"/>
        <v/>
      </c>
      <c r="AF29" s="25"/>
      <c r="AG29" s="17" t="str">
        <f t="shared" si="23"/>
        <v/>
      </c>
      <c r="AH29" s="25"/>
      <c r="AI29" s="25"/>
      <c r="AJ29" s="22">
        <f t="shared" si="24"/>
        <v>5</v>
      </c>
      <c r="AK29" s="17">
        <f t="shared" si="25"/>
        <v>75</v>
      </c>
      <c r="AL29" s="23">
        <v>50</v>
      </c>
      <c r="AM29" s="17">
        <v>25</v>
      </c>
      <c r="AN29" s="23">
        <f t="shared" si="26"/>
        <v>6</v>
      </c>
      <c r="AO29" s="24">
        <f t="shared" si="27"/>
        <v>75</v>
      </c>
    </row>
    <row r="30" spans="1:41" ht="15.75" customHeight="1" x14ac:dyDescent="0.25">
      <c r="A30" s="13"/>
      <c r="B30" s="44" t="s">
        <v>18</v>
      </c>
      <c r="C30" s="15"/>
      <c r="D30" s="25"/>
      <c r="E30" s="17" t="str">
        <f t="shared" si="14"/>
        <v/>
      </c>
      <c r="F30" s="25"/>
      <c r="G30" s="188"/>
      <c r="H30" s="144"/>
      <c r="I30" s="17" t="str">
        <f t="shared" si="15"/>
        <v/>
      </c>
      <c r="J30" s="25"/>
      <c r="K30" s="194"/>
      <c r="L30" s="25"/>
      <c r="M30" s="17" t="str">
        <f t="shared" si="16"/>
        <v/>
      </c>
      <c r="N30" s="25"/>
      <c r="O30" s="17" t="str">
        <f t="shared" si="17"/>
        <v/>
      </c>
      <c r="P30" s="25"/>
      <c r="Q30" s="188"/>
      <c r="R30" s="144"/>
      <c r="S30" s="17" t="str">
        <f t="shared" si="18"/>
        <v/>
      </c>
      <c r="T30" s="25"/>
      <c r="U30" s="17" t="str">
        <f t="shared" si="19"/>
        <v/>
      </c>
      <c r="V30" s="25"/>
      <c r="W30" s="194"/>
      <c r="X30" s="144"/>
      <c r="Y30" s="17" t="str">
        <f t="shared" si="20"/>
        <v/>
      </c>
      <c r="Z30" s="185"/>
      <c r="AA30" s="17" t="str">
        <f t="shared" si="21"/>
        <v/>
      </c>
      <c r="AB30" s="185"/>
      <c r="AC30" s="195"/>
      <c r="AD30" s="25"/>
      <c r="AE30" s="17" t="str">
        <f t="shared" si="22"/>
        <v/>
      </c>
      <c r="AF30" s="25"/>
      <c r="AG30" s="17" t="str">
        <f t="shared" si="23"/>
        <v/>
      </c>
      <c r="AH30" s="25"/>
      <c r="AI30" s="25"/>
      <c r="AJ30" s="22" t="str">
        <f t="shared" si="24"/>
        <v/>
      </c>
      <c r="AK30" s="17" t="str">
        <f t="shared" si="25"/>
        <v/>
      </c>
      <c r="AL30" s="23"/>
      <c r="AM30" s="17"/>
      <c r="AN30" s="23" t="str">
        <f t="shared" si="26"/>
        <v/>
      </c>
      <c r="AO30" s="24">
        <f t="shared" si="27"/>
        <v>0</v>
      </c>
    </row>
    <row r="31" spans="1:41" ht="15.75" customHeight="1" x14ac:dyDescent="0.25">
      <c r="A31" s="13"/>
      <c r="B31" s="44" t="s">
        <v>18</v>
      </c>
      <c r="C31" s="15"/>
      <c r="D31" s="25"/>
      <c r="E31" s="17" t="str">
        <f t="shared" si="14"/>
        <v/>
      </c>
      <c r="F31" s="25"/>
      <c r="G31" s="188"/>
      <c r="H31" s="144"/>
      <c r="I31" s="17" t="str">
        <f t="shared" si="15"/>
        <v/>
      </c>
      <c r="J31" s="25"/>
      <c r="K31" s="194"/>
      <c r="L31" s="25"/>
      <c r="M31" s="17" t="str">
        <f t="shared" si="16"/>
        <v/>
      </c>
      <c r="N31" s="25"/>
      <c r="O31" s="17" t="str">
        <f t="shared" si="17"/>
        <v/>
      </c>
      <c r="P31" s="25"/>
      <c r="Q31" s="188"/>
      <c r="R31" s="144"/>
      <c r="S31" s="17" t="str">
        <f t="shared" si="18"/>
        <v/>
      </c>
      <c r="T31" s="25"/>
      <c r="U31" s="17" t="str">
        <f t="shared" si="19"/>
        <v/>
      </c>
      <c r="V31" s="25"/>
      <c r="W31" s="194"/>
      <c r="X31" s="144"/>
      <c r="Y31" s="17" t="str">
        <f t="shared" si="20"/>
        <v/>
      </c>
      <c r="Z31" s="185"/>
      <c r="AA31" s="17" t="str">
        <f t="shared" si="21"/>
        <v/>
      </c>
      <c r="AB31" s="185"/>
      <c r="AC31" s="195"/>
      <c r="AD31" s="25"/>
      <c r="AE31" s="17" t="str">
        <f t="shared" si="22"/>
        <v/>
      </c>
      <c r="AF31" s="25"/>
      <c r="AG31" s="17" t="str">
        <f t="shared" si="23"/>
        <v/>
      </c>
      <c r="AH31" s="25"/>
      <c r="AI31" s="25"/>
      <c r="AJ31" s="22" t="str">
        <f t="shared" si="24"/>
        <v/>
      </c>
      <c r="AK31" s="17" t="str">
        <f t="shared" si="25"/>
        <v/>
      </c>
      <c r="AL31" s="23"/>
      <c r="AM31" s="17"/>
      <c r="AN31" s="23" t="str">
        <f t="shared" si="26"/>
        <v/>
      </c>
      <c r="AO31" s="24">
        <f t="shared" si="27"/>
        <v>0</v>
      </c>
    </row>
    <row r="32" spans="1:41" ht="15.75" customHeight="1" thickBot="1" x14ac:dyDescent="0.3">
      <c r="A32" s="13"/>
      <c r="B32" s="44" t="s">
        <v>18</v>
      </c>
      <c r="C32" s="15"/>
      <c r="D32" s="25"/>
      <c r="E32" s="17" t="str">
        <f t="shared" si="14"/>
        <v/>
      </c>
      <c r="F32" s="25"/>
      <c r="G32" s="188"/>
      <c r="H32" s="144"/>
      <c r="I32" s="17" t="str">
        <f t="shared" si="15"/>
        <v/>
      </c>
      <c r="J32" s="25"/>
      <c r="K32" s="194"/>
      <c r="L32" s="25"/>
      <c r="M32" s="17" t="str">
        <f t="shared" si="16"/>
        <v/>
      </c>
      <c r="N32" s="25"/>
      <c r="O32" s="17" t="str">
        <f t="shared" si="17"/>
        <v/>
      </c>
      <c r="P32" s="25"/>
      <c r="Q32" s="188"/>
      <c r="R32" s="144"/>
      <c r="S32" s="17" t="str">
        <f t="shared" si="18"/>
        <v/>
      </c>
      <c r="T32" s="25"/>
      <c r="U32" s="17" t="str">
        <f t="shared" si="19"/>
        <v/>
      </c>
      <c r="V32" s="25"/>
      <c r="W32" s="194"/>
      <c r="X32" s="144"/>
      <c r="Y32" s="17" t="str">
        <f t="shared" si="20"/>
        <v/>
      </c>
      <c r="Z32" s="185"/>
      <c r="AA32" s="17" t="str">
        <f t="shared" si="21"/>
        <v/>
      </c>
      <c r="AB32" s="185"/>
      <c r="AC32" s="195"/>
      <c r="AD32" s="25"/>
      <c r="AE32" s="17" t="str">
        <f t="shared" si="22"/>
        <v/>
      </c>
      <c r="AF32" s="25"/>
      <c r="AG32" s="17" t="str">
        <f t="shared" si="23"/>
        <v/>
      </c>
      <c r="AH32" s="25"/>
      <c r="AI32" s="25"/>
      <c r="AJ32" s="22" t="str">
        <f t="shared" si="24"/>
        <v/>
      </c>
      <c r="AK32" s="17" t="str">
        <f t="shared" si="25"/>
        <v/>
      </c>
      <c r="AL32" s="23"/>
      <c r="AM32" s="17"/>
      <c r="AN32" s="23" t="str">
        <f t="shared" si="26"/>
        <v/>
      </c>
      <c r="AO32" s="24">
        <f t="shared" si="27"/>
        <v>0</v>
      </c>
    </row>
    <row r="33" spans="1:41" s="12" customFormat="1" ht="15.75" customHeight="1" thickBot="1" x14ac:dyDescent="0.35">
      <c r="A33" s="28"/>
      <c r="B33" s="29"/>
      <c r="C33" s="8" t="s">
        <v>21</v>
      </c>
      <c r="D33" s="31">
        <f>IF(SUM(D22:D32)=0,"",SUM(D22:D32))</f>
        <v>14</v>
      </c>
      <c r="E33" s="47">
        <f>IF(SUM(D22:D32)=0,"",SUM(D22:D32)*15)</f>
        <v>210</v>
      </c>
      <c r="F33" s="33">
        <f>IF(SUM(F22:F32)=0,"",SUM(F22:F32))</f>
        <v>15</v>
      </c>
      <c r="G33" s="56">
        <f>IF(SUM(D22:D32)=0,"",SUM(D22:D32))</f>
        <v>14</v>
      </c>
      <c r="H33" s="31">
        <f>IF(SUM(H22:H32)=0,"",SUM(H22:H32))</f>
        <v>2</v>
      </c>
      <c r="I33" s="36">
        <f>IF(SUM(H22:H32)=0,"",SUM(H22:H32)*15)</f>
        <v>30</v>
      </c>
      <c r="J33" s="32">
        <f>IF(SUM(J22:J32)=0,"",SUM(J22:J32))</f>
        <v>3</v>
      </c>
      <c r="K33" s="48">
        <f>IF(SUM(H22:H32)=0,"",SUM(H20:H32))</f>
        <v>4</v>
      </c>
      <c r="L33" s="49" t="str">
        <f>IF(SUM(L22:L32)=0,"",SUM(L22:L32))</f>
        <v/>
      </c>
      <c r="M33" s="47" t="str">
        <f>IF(SUM(L22:L32)=0,"",SUM(L22:L32)*15)</f>
        <v/>
      </c>
      <c r="N33" s="32" t="str">
        <f>IF(SUM(N22:N32)=0,"",SUM(N22:N32))</f>
        <v/>
      </c>
      <c r="O33" s="47" t="str">
        <f>IF(SUM(N22:N32)=0,"",SUM(N22:N32)*15)</f>
        <v/>
      </c>
      <c r="P33" s="32" t="str">
        <f>IF(SUM(P22:P32)=0,"",SUM(P22:P32))</f>
        <v/>
      </c>
      <c r="Q33" s="56" t="str">
        <f>IF(SUM(L22:L32)+SUM(N22:N32)=0,"",SUM(L20:L32)+SUM(N22:N32))</f>
        <v/>
      </c>
      <c r="R33" s="31" t="str">
        <f>IF(SUM(R22:R32)=0,"",SUM(R22:R32))</f>
        <v/>
      </c>
      <c r="S33" s="36" t="str">
        <f>IF(SUM(R22:R32)=0,"",SUM(R22:R32)*15)</f>
        <v/>
      </c>
      <c r="T33" s="32" t="str">
        <f>IF(SUM(T22:T32)=0,"",SUM(T22:T32))</f>
        <v/>
      </c>
      <c r="U33" s="36" t="str">
        <f>IF(SUM(T22:T32)=0,"",SUM(T22:T32)*15)</f>
        <v/>
      </c>
      <c r="V33" s="193" t="str">
        <f>IF(SUM(V22:V32)=0,"",SUM(V22:V32))</f>
        <v/>
      </c>
      <c r="W33" s="192" t="str">
        <f>IF(SUM(R22:R32)+SUM(T22:T32)=0,"",SUM(R20:R32)+SUM(T22:T32))</f>
        <v/>
      </c>
      <c r="X33" s="31" t="str">
        <f>IF(SUM(X22:X32)=0,"",SUM(X22:X32))</f>
        <v/>
      </c>
      <c r="Y33" s="36" t="str">
        <f>IF(SUM(X22:X32)=0,"",SUM(X22:X32)*15)</f>
        <v/>
      </c>
      <c r="Z33" s="32" t="str">
        <f>IF(SUM(Z22:Z32)=0,"",SUM(Z22:Z32))</f>
        <v/>
      </c>
      <c r="AA33" s="36" t="str">
        <f>IF(SUM(Z22:Z32)=0,"",SUM(Z22:Z32)*15)</f>
        <v/>
      </c>
      <c r="AB33" s="32" t="str">
        <f>IF(SUM(AB22:AB32)=0,"",SUM(AB22:AB32))</f>
        <v/>
      </c>
      <c r="AC33" s="196" t="str">
        <f>IF(SUM(X22:X32)+SUM(Z22:Z32)=0,"",SUM(X20:X32)+SUM(Z22:Z32))</f>
        <v/>
      </c>
      <c r="AD33" s="49" t="str">
        <f>IF(SUM(AD22:AD32)=0,"",SUM(AD22:AD32))</f>
        <v/>
      </c>
      <c r="AE33" s="47" t="str">
        <f>IF(SUM(AD22:AD32)=0,"",SUM(AD22:AD32)*15)</f>
        <v/>
      </c>
      <c r="AF33" s="32" t="str">
        <f>IF(SUM(AF22:AF32)=0,"",SUM(AF22:AF32))</f>
        <v/>
      </c>
      <c r="AG33" s="47" t="str">
        <f>IF(SUM(AF22:AF32)=0,"",SUM(AF22:AF32)*15)</f>
        <v/>
      </c>
      <c r="AH33" s="32" t="str">
        <f>IF(SUM(AH22:AH32)=0,"",SUM(AH22:AH32))</f>
        <v/>
      </c>
      <c r="AI33" s="48" t="str">
        <f>IF(SUM(AD22:AD32)+SUM(AF22:AF32)=0,"",SUM(AD20:AD32)+SUM(AF22:AF32))</f>
        <v/>
      </c>
      <c r="AJ33" s="35">
        <f>IF(SUM(AJ22:AJ32)=0,"",SUM(AJ22:AJ32))</f>
        <v>16</v>
      </c>
      <c r="AK33" s="36">
        <f>IF(SUM(AJ22:AJ32)=0,"",SUM(AJ22:AJ32)*15)</f>
        <v>240</v>
      </c>
      <c r="AL33" s="32">
        <f>SUM(AL22:AL32)</f>
        <v>170</v>
      </c>
      <c r="AM33" s="32">
        <f>SUM(AM22:AM32)</f>
        <v>70</v>
      </c>
      <c r="AN33" s="32">
        <f>IF(SUM(AN22:AN32)=0,"",SUM(AN22:AN32))</f>
        <v>18</v>
      </c>
      <c r="AO33" s="37">
        <f>SUM(AO22:AO32)</f>
        <v>240</v>
      </c>
    </row>
    <row r="34" spans="1:41" s="12" customFormat="1" ht="20.100000000000001" customHeight="1" thickBot="1" x14ac:dyDescent="0.3">
      <c r="A34" s="266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</row>
    <row r="35" spans="1:41" s="12" customFormat="1" ht="15.75" customHeight="1" x14ac:dyDescent="0.3">
      <c r="A35" s="38" t="s">
        <v>10</v>
      </c>
      <c r="B35" s="50"/>
      <c r="C35" s="51" t="s">
        <v>22</v>
      </c>
      <c r="D35" s="40"/>
      <c r="E35" s="41"/>
      <c r="F35" s="42"/>
      <c r="G35" s="43"/>
      <c r="H35" s="42"/>
      <c r="I35" s="41"/>
      <c r="J35" s="42"/>
      <c r="K35" s="43"/>
      <c r="L35" s="42"/>
      <c r="M35" s="41"/>
      <c r="N35" s="42"/>
      <c r="O35" s="41"/>
      <c r="P35" s="42"/>
      <c r="Q35" s="43"/>
      <c r="R35" s="42"/>
      <c r="S35" s="41"/>
      <c r="T35" s="42"/>
      <c r="U35" s="41"/>
      <c r="V35" s="42"/>
      <c r="W35" s="43"/>
      <c r="X35" s="43"/>
      <c r="Y35" s="43"/>
      <c r="Z35" s="43"/>
      <c r="AA35" s="43"/>
      <c r="AB35" s="43"/>
      <c r="AC35" s="43"/>
      <c r="AD35" s="42"/>
      <c r="AE35" s="41"/>
      <c r="AF35" s="42"/>
      <c r="AG35" s="41"/>
      <c r="AH35" s="42"/>
      <c r="AI35" s="43"/>
      <c r="AJ35" s="52"/>
      <c r="AK35" s="53"/>
      <c r="AL35" s="53"/>
      <c r="AM35" s="53"/>
      <c r="AN35" s="53"/>
      <c r="AO35" s="54"/>
    </row>
    <row r="36" spans="1:41" ht="15.75" customHeight="1" x14ac:dyDescent="0.25">
      <c r="A36" s="13" t="s">
        <v>79</v>
      </c>
      <c r="B36" s="18" t="s">
        <v>123</v>
      </c>
      <c r="C36" s="15" t="s">
        <v>78</v>
      </c>
      <c r="D36" s="25">
        <v>2</v>
      </c>
      <c r="E36" s="17">
        <f t="shared" ref="E36:E48" si="28">IF(D36*15=0,"",D36*15)</f>
        <v>30</v>
      </c>
      <c r="F36" s="25">
        <v>3</v>
      </c>
      <c r="G36" s="188" t="s">
        <v>66</v>
      </c>
      <c r="H36" s="144"/>
      <c r="I36" s="17" t="str">
        <f t="shared" ref="I36:I48" si="29">IF(H36*15=0,"",H36*15)</f>
        <v/>
      </c>
      <c r="J36" s="25"/>
      <c r="K36" s="194"/>
      <c r="L36" s="144"/>
      <c r="M36" s="17" t="str">
        <f t="shared" ref="M36:M48" si="30">IF(L36*15=0,"",L36*15)</f>
        <v/>
      </c>
      <c r="N36" s="25"/>
      <c r="O36" s="17" t="str">
        <f t="shared" ref="O36:O48" si="31">IF(N36*15=0,"",N36*15)</f>
        <v/>
      </c>
      <c r="P36" s="25"/>
      <c r="Q36" s="194"/>
      <c r="R36" s="144"/>
      <c r="S36" s="17" t="str">
        <f t="shared" ref="S36:S48" si="32">IF(R36*15=0,"",R36*15)</f>
        <v/>
      </c>
      <c r="T36" s="25"/>
      <c r="U36" s="17" t="str">
        <f t="shared" ref="U36:U48" si="33">IF(T36*15=0,"",T36*15)</f>
        <v/>
      </c>
      <c r="V36" s="25"/>
      <c r="W36" s="194"/>
      <c r="X36" s="144"/>
      <c r="Y36" s="17" t="str">
        <f t="shared" ref="Y36:Y48" si="34">IF(X36*15=0,"",X36*15)</f>
        <v/>
      </c>
      <c r="Z36" s="25"/>
      <c r="AA36" s="17" t="str">
        <f t="shared" ref="AA36:AA48" si="35">IF(Z36*15=0,"",Z36*15)</f>
        <v/>
      </c>
      <c r="AB36" s="25"/>
      <c r="AC36" s="194"/>
      <c r="AD36" s="25"/>
      <c r="AE36" s="17" t="str">
        <f t="shared" ref="AE36:AE48" si="36">IF(AD36*15=0,"",AD36*15)</f>
        <v/>
      </c>
      <c r="AF36" s="25"/>
      <c r="AG36" s="17" t="str">
        <f t="shared" ref="AG36:AG48" si="37">IF(AF36*15=0,"",AF36*15)</f>
        <v/>
      </c>
      <c r="AH36" s="25"/>
      <c r="AI36" s="25"/>
      <c r="AJ36" s="22">
        <f t="shared" ref="AJ36:AJ48" si="38">IF(D36+H36+L36+R36+X36+AD36=0,"",D36+H36+L36+R36+X36+AD36)</f>
        <v>2</v>
      </c>
      <c r="AK36" s="17">
        <f t="shared" ref="AK36:AK48" si="39">IF((D36+H36+L36+R36+X36+AD36)*15=0,"",(D36+H36+L36+R36+X36+AD36)*15)</f>
        <v>30</v>
      </c>
      <c r="AL36" s="23">
        <v>10</v>
      </c>
      <c r="AM36" s="17">
        <v>20</v>
      </c>
      <c r="AN36" s="23">
        <f t="shared" ref="AN36:AN48" si="40">IF(F36+J36+P36+V36+AB36+AH36=0,"",F36+J36+P36+V36+AB36+AH36)</f>
        <v>3</v>
      </c>
      <c r="AO36" s="24">
        <f>SUM(AL36:AM36)</f>
        <v>30</v>
      </c>
    </row>
    <row r="37" spans="1:41" ht="15.75" customHeight="1" x14ac:dyDescent="0.25">
      <c r="A37" s="13" t="s">
        <v>84</v>
      </c>
      <c r="B37" s="18" t="s">
        <v>123</v>
      </c>
      <c r="C37" s="15" t="s">
        <v>80</v>
      </c>
      <c r="D37" s="25">
        <v>2</v>
      </c>
      <c r="E37" s="17">
        <f t="shared" si="28"/>
        <v>30</v>
      </c>
      <c r="F37" s="25">
        <v>2</v>
      </c>
      <c r="G37" s="188" t="s">
        <v>18</v>
      </c>
      <c r="H37" s="144"/>
      <c r="I37" s="17" t="str">
        <f t="shared" si="29"/>
        <v/>
      </c>
      <c r="J37" s="25"/>
      <c r="K37" s="194"/>
      <c r="L37" s="144"/>
      <c r="M37" s="17" t="str">
        <f t="shared" si="30"/>
        <v/>
      </c>
      <c r="N37" s="25"/>
      <c r="O37" s="17" t="str">
        <f t="shared" si="31"/>
        <v/>
      </c>
      <c r="P37" s="25"/>
      <c r="Q37" s="194"/>
      <c r="R37" s="144"/>
      <c r="S37" s="17" t="str">
        <f t="shared" si="32"/>
        <v/>
      </c>
      <c r="T37" s="25"/>
      <c r="U37" s="17" t="str">
        <f t="shared" si="33"/>
        <v/>
      </c>
      <c r="V37" s="25"/>
      <c r="W37" s="194"/>
      <c r="X37" s="144"/>
      <c r="Y37" s="17" t="str">
        <f t="shared" si="34"/>
        <v/>
      </c>
      <c r="Z37" s="25"/>
      <c r="AA37" s="17" t="str">
        <f t="shared" si="35"/>
        <v/>
      </c>
      <c r="AB37" s="25"/>
      <c r="AC37" s="194"/>
      <c r="AD37" s="25"/>
      <c r="AE37" s="17" t="str">
        <f t="shared" si="36"/>
        <v/>
      </c>
      <c r="AF37" s="25"/>
      <c r="AG37" s="17" t="str">
        <f t="shared" si="37"/>
        <v/>
      </c>
      <c r="AH37" s="25"/>
      <c r="AI37" s="25"/>
      <c r="AJ37" s="22">
        <f t="shared" si="38"/>
        <v>2</v>
      </c>
      <c r="AK37" s="17">
        <f t="shared" si="39"/>
        <v>30</v>
      </c>
      <c r="AL37" s="23">
        <v>15</v>
      </c>
      <c r="AM37" s="17">
        <v>15</v>
      </c>
      <c r="AN37" s="23">
        <f t="shared" si="40"/>
        <v>2</v>
      </c>
      <c r="AO37" s="24">
        <f t="shared" ref="AO37:AO48" si="41">SUM(AL37:AM37)</f>
        <v>30</v>
      </c>
    </row>
    <row r="38" spans="1:41" ht="15.75" customHeight="1" x14ac:dyDescent="0.25">
      <c r="A38" s="13"/>
      <c r="B38" s="18" t="s">
        <v>123</v>
      </c>
      <c r="C38" s="15" t="s">
        <v>82</v>
      </c>
      <c r="D38" s="25">
        <v>2</v>
      </c>
      <c r="E38" s="17">
        <f t="shared" si="28"/>
        <v>30</v>
      </c>
      <c r="F38" s="25">
        <v>2</v>
      </c>
      <c r="G38" s="188" t="s">
        <v>66</v>
      </c>
      <c r="H38" s="144"/>
      <c r="I38" s="17" t="str">
        <f t="shared" si="29"/>
        <v/>
      </c>
      <c r="J38" s="25"/>
      <c r="K38" s="194"/>
      <c r="L38" s="144"/>
      <c r="M38" s="17" t="str">
        <f t="shared" si="30"/>
        <v/>
      </c>
      <c r="N38" s="25"/>
      <c r="O38" s="17" t="str">
        <f t="shared" si="31"/>
        <v/>
      </c>
      <c r="P38" s="25"/>
      <c r="Q38" s="194"/>
      <c r="R38" s="144"/>
      <c r="S38" s="17" t="str">
        <f t="shared" si="32"/>
        <v/>
      </c>
      <c r="T38" s="25"/>
      <c r="U38" s="17" t="str">
        <f t="shared" si="33"/>
        <v/>
      </c>
      <c r="V38" s="25"/>
      <c r="W38" s="194"/>
      <c r="X38" s="144"/>
      <c r="Y38" s="17" t="str">
        <f t="shared" si="34"/>
        <v/>
      </c>
      <c r="Z38" s="25"/>
      <c r="AA38" s="17" t="str">
        <f t="shared" si="35"/>
        <v/>
      </c>
      <c r="AB38" s="25"/>
      <c r="AC38" s="194"/>
      <c r="AD38" s="25"/>
      <c r="AE38" s="17" t="str">
        <f t="shared" si="36"/>
        <v/>
      </c>
      <c r="AF38" s="25"/>
      <c r="AG38" s="17" t="str">
        <f t="shared" si="37"/>
        <v/>
      </c>
      <c r="AH38" s="25"/>
      <c r="AI38" s="25"/>
      <c r="AJ38" s="22">
        <f t="shared" si="38"/>
        <v>2</v>
      </c>
      <c r="AK38" s="17">
        <f t="shared" si="39"/>
        <v>30</v>
      </c>
      <c r="AL38" s="23">
        <v>20</v>
      </c>
      <c r="AM38" s="17">
        <v>10</v>
      </c>
      <c r="AN38" s="23">
        <f t="shared" si="40"/>
        <v>2</v>
      </c>
      <c r="AO38" s="24">
        <f t="shared" si="41"/>
        <v>30</v>
      </c>
    </row>
    <row r="39" spans="1:41" ht="15.75" customHeight="1" x14ac:dyDescent="0.25">
      <c r="A39" s="13" t="s">
        <v>86</v>
      </c>
      <c r="B39" s="18" t="s">
        <v>123</v>
      </c>
      <c r="C39" s="15" t="s">
        <v>83</v>
      </c>
      <c r="D39" s="25"/>
      <c r="E39" s="17" t="str">
        <f t="shared" si="28"/>
        <v/>
      </c>
      <c r="F39" s="25"/>
      <c r="G39" s="188"/>
      <c r="H39" s="144">
        <v>8</v>
      </c>
      <c r="I39" s="17">
        <f t="shared" si="29"/>
        <v>120</v>
      </c>
      <c r="J39" s="25">
        <v>5</v>
      </c>
      <c r="K39" s="194" t="s">
        <v>113</v>
      </c>
      <c r="L39" s="144"/>
      <c r="M39" s="17" t="str">
        <f t="shared" si="30"/>
        <v/>
      </c>
      <c r="N39" s="25"/>
      <c r="O39" s="17" t="str">
        <f t="shared" si="31"/>
        <v/>
      </c>
      <c r="P39" s="25"/>
      <c r="Q39" s="194"/>
      <c r="R39" s="144"/>
      <c r="S39" s="17" t="str">
        <f t="shared" si="32"/>
        <v/>
      </c>
      <c r="T39" s="25"/>
      <c r="U39" s="17" t="str">
        <f t="shared" si="33"/>
        <v/>
      </c>
      <c r="V39" s="25"/>
      <c r="W39" s="194"/>
      <c r="X39" s="144"/>
      <c r="Y39" s="17" t="str">
        <f t="shared" si="34"/>
        <v/>
      </c>
      <c r="Z39" s="25"/>
      <c r="AA39" s="17" t="str">
        <f t="shared" si="35"/>
        <v/>
      </c>
      <c r="AB39" s="25"/>
      <c r="AC39" s="194"/>
      <c r="AD39" s="25"/>
      <c r="AE39" s="17" t="str">
        <f t="shared" si="36"/>
        <v/>
      </c>
      <c r="AF39" s="25"/>
      <c r="AG39" s="17" t="str">
        <f t="shared" si="37"/>
        <v/>
      </c>
      <c r="AH39" s="25"/>
      <c r="AI39" s="25"/>
      <c r="AJ39" s="22">
        <f t="shared" si="38"/>
        <v>8</v>
      </c>
      <c r="AK39" s="17">
        <f t="shared" si="39"/>
        <v>120</v>
      </c>
      <c r="AL39" s="23">
        <v>70</v>
      </c>
      <c r="AM39" s="17">
        <v>50</v>
      </c>
      <c r="AN39" s="23">
        <f t="shared" si="40"/>
        <v>5</v>
      </c>
      <c r="AO39" s="24">
        <f t="shared" si="41"/>
        <v>120</v>
      </c>
    </row>
    <row r="40" spans="1:41" ht="15.75" customHeight="1" x14ac:dyDescent="0.25">
      <c r="A40" s="13" t="s">
        <v>88</v>
      </c>
      <c r="B40" s="18" t="s">
        <v>123</v>
      </c>
      <c r="C40" s="15" t="s">
        <v>85</v>
      </c>
      <c r="D40" s="25"/>
      <c r="E40" s="17" t="str">
        <f t="shared" si="28"/>
        <v/>
      </c>
      <c r="F40" s="25"/>
      <c r="G40" s="188"/>
      <c r="H40" s="144">
        <v>1</v>
      </c>
      <c r="I40" s="17">
        <f t="shared" si="29"/>
        <v>15</v>
      </c>
      <c r="J40" s="25">
        <v>1</v>
      </c>
      <c r="K40" s="194" t="s">
        <v>66</v>
      </c>
      <c r="L40" s="144"/>
      <c r="M40" s="17" t="str">
        <f t="shared" si="30"/>
        <v/>
      </c>
      <c r="N40" s="25"/>
      <c r="O40" s="17" t="str">
        <f t="shared" si="31"/>
        <v/>
      </c>
      <c r="P40" s="25"/>
      <c r="Q40" s="194"/>
      <c r="R40" s="144"/>
      <c r="S40" s="17" t="str">
        <f t="shared" si="32"/>
        <v/>
      </c>
      <c r="T40" s="25"/>
      <c r="U40" s="17" t="str">
        <f t="shared" si="33"/>
        <v/>
      </c>
      <c r="V40" s="25"/>
      <c r="W40" s="194"/>
      <c r="X40" s="144"/>
      <c r="Y40" s="17" t="str">
        <f t="shared" si="34"/>
        <v/>
      </c>
      <c r="Z40" s="25"/>
      <c r="AA40" s="17" t="str">
        <f t="shared" si="35"/>
        <v/>
      </c>
      <c r="AB40" s="25"/>
      <c r="AC40" s="194"/>
      <c r="AD40" s="25"/>
      <c r="AE40" s="17" t="str">
        <f t="shared" si="36"/>
        <v/>
      </c>
      <c r="AF40" s="25"/>
      <c r="AG40" s="17" t="str">
        <f t="shared" si="37"/>
        <v/>
      </c>
      <c r="AH40" s="25"/>
      <c r="AI40" s="25"/>
      <c r="AJ40" s="22">
        <f t="shared" si="38"/>
        <v>1</v>
      </c>
      <c r="AK40" s="17">
        <f t="shared" si="39"/>
        <v>15</v>
      </c>
      <c r="AL40" s="23">
        <v>5</v>
      </c>
      <c r="AM40" s="17">
        <v>10</v>
      </c>
      <c r="AN40" s="23">
        <f t="shared" si="40"/>
        <v>1</v>
      </c>
      <c r="AO40" s="24">
        <f t="shared" si="41"/>
        <v>15</v>
      </c>
    </row>
    <row r="41" spans="1:41" ht="15.75" customHeight="1" x14ac:dyDescent="0.25">
      <c r="A41" s="13" t="s">
        <v>90</v>
      </c>
      <c r="B41" s="18" t="s">
        <v>123</v>
      </c>
      <c r="C41" s="15" t="s">
        <v>87</v>
      </c>
      <c r="D41" s="25"/>
      <c r="E41" s="17" t="str">
        <f t="shared" si="28"/>
        <v/>
      </c>
      <c r="F41" s="25"/>
      <c r="G41" s="188"/>
      <c r="H41" s="144">
        <v>1</v>
      </c>
      <c r="I41" s="17">
        <f t="shared" si="29"/>
        <v>15</v>
      </c>
      <c r="J41" s="25">
        <v>1</v>
      </c>
      <c r="K41" s="194" t="s">
        <v>66</v>
      </c>
      <c r="L41" s="144"/>
      <c r="M41" s="17" t="str">
        <f t="shared" si="30"/>
        <v/>
      </c>
      <c r="N41" s="25"/>
      <c r="O41" s="17" t="str">
        <f t="shared" si="31"/>
        <v/>
      </c>
      <c r="P41" s="25"/>
      <c r="Q41" s="194"/>
      <c r="R41" s="144"/>
      <c r="S41" s="17" t="str">
        <f t="shared" si="32"/>
        <v/>
      </c>
      <c r="T41" s="25"/>
      <c r="U41" s="17" t="str">
        <f t="shared" si="33"/>
        <v/>
      </c>
      <c r="V41" s="25"/>
      <c r="W41" s="194"/>
      <c r="X41" s="144"/>
      <c r="Y41" s="17" t="str">
        <f t="shared" si="34"/>
        <v/>
      </c>
      <c r="Z41" s="25"/>
      <c r="AA41" s="17" t="str">
        <f t="shared" si="35"/>
        <v/>
      </c>
      <c r="AB41" s="25"/>
      <c r="AC41" s="194"/>
      <c r="AD41" s="25"/>
      <c r="AE41" s="17" t="str">
        <f t="shared" si="36"/>
        <v/>
      </c>
      <c r="AF41" s="25"/>
      <c r="AG41" s="17" t="str">
        <f t="shared" si="37"/>
        <v/>
      </c>
      <c r="AH41" s="25"/>
      <c r="AI41" s="25"/>
      <c r="AJ41" s="22">
        <f t="shared" si="38"/>
        <v>1</v>
      </c>
      <c r="AK41" s="17">
        <f t="shared" si="39"/>
        <v>15</v>
      </c>
      <c r="AL41" s="23">
        <v>10</v>
      </c>
      <c r="AM41" s="17">
        <v>5</v>
      </c>
      <c r="AN41" s="23">
        <f t="shared" si="40"/>
        <v>1</v>
      </c>
      <c r="AO41" s="24">
        <f t="shared" si="41"/>
        <v>15</v>
      </c>
    </row>
    <row r="42" spans="1:41" ht="15.75" customHeight="1" x14ac:dyDescent="0.25">
      <c r="A42" s="13" t="s">
        <v>94</v>
      </c>
      <c r="B42" s="18" t="s">
        <v>123</v>
      </c>
      <c r="C42" s="15" t="s">
        <v>89</v>
      </c>
      <c r="D42" s="169"/>
      <c r="E42" s="17" t="str">
        <f t="shared" si="28"/>
        <v/>
      </c>
      <c r="F42" s="169"/>
      <c r="G42" s="200"/>
      <c r="H42" s="201">
        <v>2</v>
      </c>
      <c r="I42" s="17">
        <f t="shared" si="29"/>
        <v>30</v>
      </c>
      <c r="J42" s="169">
        <v>2</v>
      </c>
      <c r="K42" s="202" t="s">
        <v>113</v>
      </c>
      <c r="L42" s="201"/>
      <c r="M42" s="17" t="str">
        <f t="shared" si="30"/>
        <v/>
      </c>
      <c r="N42" s="169"/>
      <c r="O42" s="17" t="str">
        <f t="shared" si="31"/>
        <v/>
      </c>
      <c r="P42" s="169"/>
      <c r="Q42" s="202"/>
      <c r="R42" s="201"/>
      <c r="S42" s="17" t="str">
        <f t="shared" si="32"/>
        <v/>
      </c>
      <c r="T42" s="169"/>
      <c r="U42" s="17" t="str">
        <f t="shared" si="33"/>
        <v/>
      </c>
      <c r="V42" s="169"/>
      <c r="W42" s="202"/>
      <c r="X42" s="201"/>
      <c r="Y42" s="17" t="str">
        <f t="shared" si="34"/>
        <v/>
      </c>
      <c r="Z42" s="169"/>
      <c r="AA42" s="17" t="str">
        <f t="shared" si="35"/>
        <v/>
      </c>
      <c r="AB42" s="169"/>
      <c r="AC42" s="202"/>
      <c r="AD42" s="169"/>
      <c r="AE42" s="17" t="str">
        <f t="shared" si="36"/>
        <v/>
      </c>
      <c r="AF42" s="169"/>
      <c r="AG42" s="17" t="str">
        <f t="shared" si="37"/>
        <v/>
      </c>
      <c r="AH42" s="169"/>
      <c r="AI42" s="169"/>
      <c r="AJ42" s="22">
        <f t="shared" si="38"/>
        <v>2</v>
      </c>
      <c r="AK42" s="17">
        <f t="shared" si="39"/>
        <v>30</v>
      </c>
      <c r="AL42" s="23">
        <v>20</v>
      </c>
      <c r="AM42" s="17">
        <v>10</v>
      </c>
      <c r="AN42" s="23">
        <f t="shared" si="40"/>
        <v>2</v>
      </c>
      <c r="AO42" s="24">
        <f t="shared" si="41"/>
        <v>30</v>
      </c>
    </row>
    <row r="43" spans="1:41" ht="15.75" customHeight="1" x14ac:dyDescent="0.25">
      <c r="A43" s="13" t="s">
        <v>81</v>
      </c>
      <c r="B43" s="18" t="s">
        <v>123</v>
      </c>
      <c r="C43" s="15" t="s">
        <v>91</v>
      </c>
      <c r="D43" s="25"/>
      <c r="E43" s="17" t="str">
        <f t="shared" si="28"/>
        <v/>
      </c>
      <c r="F43" s="25"/>
      <c r="G43" s="188"/>
      <c r="H43" s="144">
        <v>2</v>
      </c>
      <c r="I43" s="17">
        <f t="shared" si="29"/>
        <v>30</v>
      </c>
      <c r="J43" s="25">
        <v>2</v>
      </c>
      <c r="K43" s="194" t="s">
        <v>18</v>
      </c>
      <c r="L43" s="144"/>
      <c r="M43" s="17" t="str">
        <f t="shared" si="30"/>
        <v/>
      </c>
      <c r="N43" s="25"/>
      <c r="O43" s="17" t="str">
        <f t="shared" si="31"/>
        <v/>
      </c>
      <c r="P43" s="25"/>
      <c r="Q43" s="194"/>
      <c r="R43" s="144"/>
      <c r="S43" s="17" t="str">
        <f t="shared" si="32"/>
        <v/>
      </c>
      <c r="T43" s="25"/>
      <c r="U43" s="17" t="str">
        <f t="shared" si="33"/>
        <v/>
      </c>
      <c r="V43" s="25"/>
      <c r="W43" s="194"/>
      <c r="X43" s="144"/>
      <c r="Y43" s="17" t="str">
        <f t="shared" si="34"/>
        <v/>
      </c>
      <c r="Z43" s="25"/>
      <c r="AA43" s="17" t="str">
        <f t="shared" si="35"/>
        <v/>
      </c>
      <c r="AB43" s="25"/>
      <c r="AC43" s="194"/>
      <c r="AD43" s="25"/>
      <c r="AE43" s="17" t="str">
        <f t="shared" si="36"/>
        <v/>
      </c>
      <c r="AF43" s="25"/>
      <c r="AG43" s="17" t="str">
        <f t="shared" si="37"/>
        <v/>
      </c>
      <c r="AH43" s="25"/>
      <c r="AI43" s="25"/>
      <c r="AJ43" s="22">
        <f t="shared" si="38"/>
        <v>2</v>
      </c>
      <c r="AK43" s="17">
        <f t="shared" si="39"/>
        <v>30</v>
      </c>
      <c r="AL43" s="23">
        <v>20</v>
      </c>
      <c r="AM43" s="17">
        <v>10</v>
      </c>
      <c r="AN43" s="23">
        <f t="shared" si="40"/>
        <v>2</v>
      </c>
      <c r="AO43" s="24">
        <f t="shared" si="41"/>
        <v>30</v>
      </c>
    </row>
    <row r="44" spans="1:41" ht="15.75" customHeight="1" x14ac:dyDescent="0.25">
      <c r="A44" s="13" t="s">
        <v>93</v>
      </c>
      <c r="B44" s="18" t="s">
        <v>123</v>
      </c>
      <c r="C44" s="15" t="s">
        <v>92</v>
      </c>
      <c r="D44" s="25"/>
      <c r="E44" s="17" t="str">
        <f t="shared" si="28"/>
        <v/>
      </c>
      <c r="F44" s="25"/>
      <c r="G44" s="188"/>
      <c r="H44" s="144">
        <v>2</v>
      </c>
      <c r="I44" s="17">
        <f t="shared" si="29"/>
        <v>30</v>
      </c>
      <c r="J44" s="25">
        <v>2</v>
      </c>
      <c r="K44" s="194" t="s">
        <v>66</v>
      </c>
      <c r="L44" s="144"/>
      <c r="M44" s="17" t="str">
        <f t="shared" si="30"/>
        <v/>
      </c>
      <c r="N44" s="25"/>
      <c r="O44" s="17" t="str">
        <f t="shared" si="31"/>
        <v/>
      </c>
      <c r="P44" s="25"/>
      <c r="Q44" s="194"/>
      <c r="R44" s="144"/>
      <c r="S44" s="17" t="str">
        <f t="shared" si="32"/>
        <v/>
      </c>
      <c r="T44" s="25"/>
      <c r="U44" s="17" t="str">
        <f t="shared" si="33"/>
        <v/>
      </c>
      <c r="V44" s="25"/>
      <c r="W44" s="194"/>
      <c r="X44" s="144"/>
      <c r="Y44" s="17" t="str">
        <f t="shared" si="34"/>
        <v/>
      </c>
      <c r="Z44" s="25"/>
      <c r="AA44" s="17" t="str">
        <f t="shared" si="35"/>
        <v/>
      </c>
      <c r="AB44" s="25"/>
      <c r="AC44" s="194"/>
      <c r="AD44" s="25"/>
      <c r="AE44" s="17" t="str">
        <f t="shared" si="36"/>
        <v/>
      </c>
      <c r="AF44" s="25"/>
      <c r="AG44" s="17" t="str">
        <f t="shared" si="37"/>
        <v/>
      </c>
      <c r="AH44" s="25"/>
      <c r="AI44" s="25"/>
      <c r="AJ44" s="22">
        <f t="shared" si="38"/>
        <v>2</v>
      </c>
      <c r="AK44" s="17">
        <f t="shared" si="39"/>
        <v>30</v>
      </c>
      <c r="AL44" s="23">
        <v>10</v>
      </c>
      <c r="AM44" s="17">
        <v>20</v>
      </c>
      <c r="AN44" s="23">
        <f t="shared" si="40"/>
        <v>2</v>
      </c>
      <c r="AO44" s="24">
        <f t="shared" si="41"/>
        <v>30</v>
      </c>
    </row>
    <row r="45" spans="1:41" ht="15.75" customHeight="1" x14ac:dyDescent="0.25">
      <c r="A45" s="13"/>
      <c r="B45" s="18" t="s">
        <v>123</v>
      </c>
      <c r="C45" s="15" t="s">
        <v>95</v>
      </c>
      <c r="D45" s="25"/>
      <c r="E45" s="17" t="str">
        <f t="shared" si="28"/>
        <v/>
      </c>
      <c r="F45" s="25"/>
      <c r="G45" s="188"/>
      <c r="H45" s="144">
        <v>2</v>
      </c>
      <c r="I45" s="17">
        <f t="shared" si="29"/>
        <v>30</v>
      </c>
      <c r="J45" s="25">
        <v>2</v>
      </c>
      <c r="K45" s="194" t="s">
        <v>66</v>
      </c>
      <c r="L45" s="144"/>
      <c r="M45" s="17" t="str">
        <f t="shared" si="30"/>
        <v/>
      </c>
      <c r="N45" s="25"/>
      <c r="O45" s="17" t="str">
        <f t="shared" si="31"/>
        <v/>
      </c>
      <c r="P45" s="25"/>
      <c r="Q45" s="194"/>
      <c r="R45" s="144"/>
      <c r="S45" s="17" t="str">
        <f t="shared" si="32"/>
        <v/>
      </c>
      <c r="T45" s="25"/>
      <c r="U45" s="17" t="str">
        <f t="shared" si="33"/>
        <v/>
      </c>
      <c r="V45" s="25"/>
      <c r="W45" s="194"/>
      <c r="X45" s="144"/>
      <c r="Y45" s="17" t="str">
        <f t="shared" si="34"/>
        <v/>
      </c>
      <c r="Z45" s="25"/>
      <c r="AA45" s="17" t="str">
        <f t="shared" si="35"/>
        <v/>
      </c>
      <c r="AB45" s="25"/>
      <c r="AC45" s="194"/>
      <c r="AD45" s="25"/>
      <c r="AE45" s="17" t="str">
        <f t="shared" si="36"/>
        <v/>
      </c>
      <c r="AF45" s="25"/>
      <c r="AG45" s="17" t="str">
        <f t="shared" si="37"/>
        <v/>
      </c>
      <c r="AH45" s="25"/>
      <c r="AI45" s="25"/>
      <c r="AJ45" s="22">
        <f t="shared" si="38"/>
        <v>2</v>
      </c>
      <c r="AK45" s="17">
        <f t="shared" si="39"/>
        <v>30</v>
      </c>
      <c r="AL45" s="23">
        <v>20</v>
      </c>
      <c r="AM45" s="17">
        <v>10</v>
      </c>
      <c r="AN45" s="23">
        <f t="shared" si="40"/>
        <v>2</v>
      </c>
      <c r="AO45" s="24">
        <f t="shared" si="41"/>
        <v>30</v>
      </c>
    </row>
    <row r="46" spans="1:41" ht="15.75" customHeight="1" x14ac:dyDescent="0.25">
      <c r="A46" s="13" t="s">
        <v>99</v>
      </c>
      <c r="B46" s="18" t="s">
        <v>123</v>
      </c>
      <c r="C46" s="15" t="s">
        <v>98</v>
      </c>
      <c r="D46" s="25"/>
      <c r="E46" s="17" t="str">
        <f t="shared" si="28"/>
        <v/>
      </c>
      <c r="F46" s="25"/>
      <c r="G46" s="188"/>
      <c r="H46" s="144"/>
      <c r="I46" s="17" t="str">
        <f t="shared" si="29"/>
        <v/>
      </c>
      <c r="J46" s="25">
        <v>10</v>
      </c>
      <c r="K46" s="194" t="s">
        <v>121</v>
      </c>
      <c r="L46" s="144"/>
      <c r="M46" s="17" t="str">
        <f t="shared" si="30"/>
        <v/>
      </c>
      <c r="N46" s="25"/>
      <c r="O46" s="17" t="str">
        <f t="shared" si="31"/>
        <v/>
      </c>
      <c r="P46" s="25"/>
      <c r="Q46" s="194"/>
      <c r="R46" s="144"/>
      <c r="S46" s="17" t="str">
        <f t="shared" si="32"/>
        <v/>
      </c>
      <c r="T46" s="25"/>
      <c r="U46" s="17" t="str">
        <f t="shared" si="33"/>
        <v/>
      </c>
      <c r="V46" s="25"/>
      <c r="W46" s="194"/>
      <c r="X46" s="144"/>
      <c r="Y46" s="17" t="str">
        <f t="shared" si="34"/>
        <v/>
      </c>
      <c r="Z46" s="25"/>
      <c r="AA46" s="17" t="str">
        <f t="shared" si="35"/>
        <v/>
      </c>
      <c r="AB46" s="25"/>
      <c r="AC46" s="194"/>
      <c r="AD46" s="25"/>
      <c r="AE46" s="17" t="str">
        <f t="shared" si="36"/>
        <v/>
      </c>
      <c r="AF46" s="25"/>
      <c r="AG46" s="17" t="str">
        <f t="shared" si="37"/>
        <v/>
      </c>
      <c r="AH46" s="25"/>
      <c r="AI46" s="25"/>
      <c r="AJ46" s="22" t="str">
        <f t="shared" si="38"/>
        <v/>
      </c>
      <c r="AK46" s="17" t="str">
        <f t="shared" si="39"/>
        <v/>
      </c>
      <c r="AL46" s="23"/>
      <c r="AM46" s="17"/>
      <c r="AN46" s="23">
        <f t="shared" si="40"/>
        <v>10</v>
      </c>
      <c r="AO46" s="24">
        <f t="shared" si="41"/>
        <v>0</v>
      </c>
    </row>
    <row r="47" spans="1:41" ht="15.75" customHeight="1" x14ac:dyDescent="0.25">
      <c r="A47" s="13" t="s">
        <v>115</v>
      </c>
      <c r="B47" s="18" t="s">
        <v>123</v>
      </c>
      <c r="C47" s="15" t="s">
        <v>114</v>
      </c>
      <c r="D47" s="25"/>
      <c r="E47" s="17" t="str">
        <f t="shared" si="28"/>
        <v/>
      </c>
      <c r="F47" s="25"/>
      <c r="G47" s="188"/>
      <c r="H47" s="144"/>
      <c r="I47" s="17" t="str">
        <f t="shared" si="29"/>
        <v/>
      </c>
      <c r="J47" s="25"/>
      <c r="K47" s="194" t="s">
        <v>121</v>
      </c>
      <c r="L47" s="144"/>
      <c r="M47" s="17" t="str">
        <f t="shared" si="30"/>
        <v/>
      </c>
      <c r="N47" s="25"/>
      <c r="O47" s="17" t="str">
        <f t="shared" si="31"/>
        <v/>
      </c>
      <c r="P47" s="25"/>
      <c r="Q47" s="194"/>
      <c r="R47" s="144"/>
      <c r="S47" s="17" t="str">
        <f t="shared" si="32"/>
        <v/>
      </c>
      <c r="T47" s="25"/>
      <c r="U47" s="17" t="str">
        <f t="shared" si="33"/>
        <v/>
      </c>
      <c r="V47" s="25"/>
      <c r="W47" s="194"/>
      <c r="X47" s="144"/>
      <c r="Y47" s="17" t="str">
        <f t="shared" si="34"/>
        <v/>
      </c>
      <c r="Z47" s="25"/>
      <c r="AA47" s="17" t="str">
        <f t="shared" si="35"/>
        <v/>
      </c>
      <c r="AB47" s="25"/>
      <c r="AC47" s="194"/>
      <c r="AD47" s="25"/>
      <c r="AE47" s="17" t="str">
        <f t="shared" si="36"/>
        <v/>
      </c>
      <c r="AF47" s="25"/>
      <c r="AG47" s="17" t="str">
        <f t="shared" si="37"/>
        <v/>
      </c>
      <c r="AH47" s="25"/>
      <c r="AI47" s="25"/>
      <c r="AJ47" s="22" t="str">
        <f t="shared" si="38"/>
        <v/>
      </c>
      <c r="AK47" s="17" t="str">
        <f t="shared" si="39"/>
        <v/>
      </c>
      <c r="AL47" s="23"/>
      <c r="AM47" s="17"/>
      <c r="AN47" s="23" t="str">
        <f t="shared" si="40"/>
        <v/>
      </c>
      <c r="AO47" s="24">
        <f t="shared" si="41"/>
        <v>0</v>
      </c>
    </row>
    <row r="48" spans="1:41" ht="15.75" customHeight="1" thickBot="1" x14ac:dyDescent="0.3">
      <c r="A48" s="13"/>
      <c r="B48" s="18"/>
      <c r="C48" s="15"/>
      <c r="D48" s="25"/>
      <c r="E48" s="17" t="str">
        <f t="shared" si="28"/>
        <v/>
      </c>
      <c r="F48" s="25"/>
      <c r="G48" s="188"/>
      <c r="H48" s="144"/>
      <c r="I48" s="17" t="str">
        <f t="shared" si="29"/>
        <v/>
      </c>
      <c r="J48" s="25"/>
      <c r="K48" s="194"/>
      <c r="L48" s="144"/>
      <c r="M48" s="17" t="str">
        <f t="shared" si="30"/>
        <v/>
      </c>
      <c r="N48" s="25"/>
      <c r="O48" s="17" t="str">
        <f t="shared" si="31"/>
        <v/>
      </c>
      <c r="P48" s="25"/>
      <c r="Q48" s="194"/>
      <c r="R48" s="144"/>
      <c r="S48" s="17" t="str">
        <f t="shared" si="32"/>
        <v/>
      </c>
      <c r="T48" s="25"/>
      <c r="U48" s="17" t="str">
        <f t="shared" si="33"/>
        <v/>
      </c>
      <c r="V48" s="25"/>
      <c r="W48" s="194"/>
      <c r="X48" s="144"/>
      <c r="Y48" s="17" t="str">
        <f t="shared" si="34"/>
        <v/>
      </c>
      <c r="Z48" s="25"/>
      <c r="AA48" s="17" t="str">
        <f t="shared" si="35"/>
        <v/>
      </c>
      <c r="AB48" s="25"/>
      <c r="AC48" s="194"/>
      <c r="AD48" s="25"/>
      <c r="AE48" s="17" t="str">
        <f t="shared" si="36"/>
        <v/>
      </c>
      <c r="AF48" s="25"/>
      <c r="AG48" s="17" t="str">
        <f t="shared" si="37"/>
        <v/>
      </c>
      <c r="AH48" s="25"/>
      <c r="AI48" s="25"/>
      <c r="AJ48" s="22" t="str">
        <f t="shared" si="38"/>
        <v/>
      </c>
      <c r="AK48" s="17" t="str">
        <f t="shared" si="39"/>
        <v/>
      </c>
      <c r="AL48" s="23"/>
      <c r="AM48" s="17"/>
      <c r="AN48" s="23" t="str">
        <f t="shared" si="40"/>
        <v/>
      </c>
      <c r="AO48" s="24">
        <f t="shared" si="41"/>
        <v>0</v>
      </c>
    </row>
    <row r="49" spans="1:41" s="12" customFormat="1" ht="15.75" customHeight="1" thickBot="1" x14ac:dyDescent="0.35">
      <c r="A49" s="28"/>
      <c r="B49" s="29"/>
      <c r="C49" s="55" t="s">
        <v>23</v>
      </c>
      <c r="D49" s="31">
        <f>IF(SUM(D36:D48)=0,"",SUM(D36:D48))</f>
        <v>6</v>
      </c>
      <c r="E49" s="47">
        <f>IF(SUM(D36:D48)=0,"",SUM(D36:D48)*15)</f>
        <v>90</v>
      </c>
      <c r="F49" s="32">
        <f>IF(SUM(F36:F48)=0,"",SUM(F36:F48))</f>
        <v>7</v>
      </c>
      <c r="G49" s="56">
        <f>IF(SUM(D36:D48)=0,"",SUM(D36:D48))</f>
        <v>6</v>
      </c>
      <c r="H49" s="31">
        <f>IF(SUM(H36:H48)=0,"",SUM(H36:H48))</f>
        <v>18</v>
      </c>
      <c r="I49" s="36">
        <f>IF(SUM(H36:H48)=0,"",SUM(H36:H48)*15)</f>
        <v>270</v>
      </c>
      <c r="J49" s="32">
        <f>IF(SUM(J36:J48)=0,"",SUM(J36:J48))</f>
        <v>25</v>
      </c>
      <c r="K49" s="48">
        <f>IF(SUM(H36:H48)=0,"",SUM(H36:H48))</f>
        <v>18</v>
      </c>
      <c r="L49" s="31" t="str">
        <f>IF(SUM(L36:L48)=0,"",SUM(L36:L48))</f>
        <v/>
      </c>
      <c r="M49" s="47" t="str">
        <f>IF(SUM(L36:L48)=0,"",SUM(L36:L48)*15)</f>
        <v/>
      </c>
      <c r="N49" s="32" t="str">
        <f>IF(SUM(N36:N48)=0,"",SUM(N36:N48))</f>
        <v/>
      </c>
      <c r="O49" s="47" t="str">
        <f>IF(SUM(N36:N48)=0,"",SUM(N36:N48)*15)</f>
        <v/>
      </c>
      <c r="P49" s="32" t="str">
        <f>IF(SUM(P36:P48)=0,"",SUM(P36:P48))</f>
        <v/>
      </c>
      <c r="Q49" s="48" t="str">
        <f>IF(SUM(L36:L48)+SUM(N36:N48)=0,"",SUM(L36:L48)+SUM(N36:N48))</f>
        <v/>
      </c>
      <c r="R49" s="31" t="str">
        <f>IF(SUM(R36:R48)=0,"",SUM(R36:R48))</f>
        <v/>
      </c>
      <c r="S49" s="47" t="str">
        <f>IF(SUM(R36:R48)=0,"",SUM(R36:R48)*15)</f>
        <v/>
      </c>
      <c r="T49" s="32" t="str">
        <f>IF(SUM(T36:T48)=0,"",SUM(T36:T48))</f>
        <v/>
      </c>
      <c r="U49" s="47" t="str">
        <f>IF(SUM(T36:T48)=0,"",SUM(T36:T48)*15)</f>
        <v/>
      </c>
      <c r="V49" s="32" t="str">
        <f>IF(SUM(V36:V48)=0,"",SUM(V36:V48))</f>
        <v/>
      </c>
      <c r="W49" s="48" t="str">
        <f>IF(SUM(R36:R48)+SUM(T36:T48)=0,"",SUM(R36:R48)+SUM(T36:T48))</f>
        <v/>
      </c>
      <c r="X49" s="31" t="str">
        <f>IF(SUM(X36:X48)=0,"",SUM(X36:X48))</f>
        <v/>
      </c>
      <c r="Y49" s="47" t="str">
        <f>IF(SUM(X36:X48)=0,"",SUM(X36:X48)*15)</f>
        <v/>
      </c>
      <c r="Z49" s="32" t="str">
        <f>IF(SUM(Z36:Z48)=0,"",SUM(Z36:Z48))</f>
        <v/>
      </c>
      <c r="AA49" s="47" t="str">
        <f>IF(SUM(Z36:Z48)=0,"",SUM(Z36:Z48)*15)</f>
        <v/>
      </c>
      <c r="AB49" s="33" t="str">
        <f>IF(SUM(AB36:AB48)=0,"",SUM(AB36:AB48))</f>
        <v/>
      </c>
      <c r="AC49" s="48" t="str">
        <f>IF(SUM(X36:X48)+SUM(Z36:Z48)=0,"",SUM(X36:X48)+SUM(Z36:Z48))</f>
        <v/>
      </c>
      <c r="AD49" s="31" t="str">
        <f>IF(SUM(AD36:AD48)=0,"",SUM(AD36:AD48))</f>
        <v/>
      </c>
      <c r="AE49" s="47" t="str">
        <f>IF(SUM(AD36:AD48)=0,"",SUM(AD36:AD48)*15)</f>
        <v/>
      </c>
      <c r="AF49" s="32" t="str">
        <f>IF(SUM(AF36:AF48)=0,"",SUM(AF36:AF48))</f>
        <v/>
      </c>
      <c r="AG49" s="47" t="str">
        <f>IF(SUM(AF36:AF48)=0,"",SUM(AF36:AF48)*15)</f>
        <v/>
      </c>
      <c r="AH49" s="32" t="str">
        <f>IF(SUM(AH36:AH48)=0,"",SUM(AH36:AH48))</f>
        <v/>
      </c>
      <c r="AI49" s="56" t="str">
        <f>IF(SUM(AD36:AD48)+SUM(AF36:AF48)=0,"",SUM(AD36:AD48)+SUM(AF36:AF48))</f>
        <v/>
      </c>
      <c r="AJ49" s="35">
        <f>IF(SUM(AJ36:AJ48)=0,"",SUM(AJ36:AJ48))</f>
        <v>24</v>
      </c>
      <c r="AK49" s="36">
        <f>IF(SUM(AJ36:AJ48)=0,"",SUM(AJ36:AJ48)*15)</f>
        <v>360</v>
      </c>
      <c r="AL49" s="32">
        <f>SUM(AL36:AL48)</f>
        <v>200</v>
      </c>
      <c r="AM49" s="36">
        <f>SUM(AM36:AM48)</f>
        <v>160</v>
      </c>
      <c r="AN49" s="32">
        <f>IF(SUM(AN36:AN48)=0,"",SUM(AN36:AN48))</f>
        <v>32</v>
      </c>
      <c r="AO49" s="37">
        <f>SUM(AO36:AO48)</f>
        <v>360</v>
      </c>
    </row>
    <row r="50" spans="1:41" s="182" customFormat="1" ht="21.95" customHeight="1" thickBot="1" x14ac:dyDescent="0.3">
      <c r="A50" s="175"/>
      <c r="B50" s="176"/>
      <c r="C50" s="177" t="s">
        <v>24</v>
      </c>
      <c r="D50" s="178">
        <f>IF(SUM(D10:D19)+SUM(D22:D32)+SUM(D36:D48)=0,"",SUM(D10:D19)+SUM(D22:D32)+SUM(D36:D48))</f>
        <v>28</v>
      </c>
      <c r="E50" s="179">
        <f>IF((SUM(D10:D19)+SUM(D22:D32)+SUM(D36:D48))*15=0,"",(SUM(D10:D19)+SUM(D22:D32)+SUM(D36:D48))*15)</f>
        <v>420</v>
      </c>
      <c r="F50" s="180">
        <f>IF(SUM(F10:F19)+SUM(F22:F32)+SUM(F36:F48)=0,"",SUM(F10:F19)+SUM(F22:F32)+SUM(F36:F48))</f>
        <v>30</v>
      </c>
      <c r="G50" s="78">
        <f>IF(SUM(D10:D19)+SUM(D22:D32)+SUM(D36:D48)=0,"",SUM(D10:D19)+SUM(D22:D32)+SUM(D36:D48))</f>
        <v>28</v>
      </c>
      <c r="H50" s="178">
        <f>IF(SUM(H10:H19)+SUM(H22:H32)+SUM(H36:H48)=0,"",SUM(H10:H19)+SUM(H22:H32)+SUM(H36:H48))</f>
        <v>22</v>
      </c>
      <c r="I50" s="179">
        <f>IF((SUM(H10:H19)+SUM(H22:H32)+SUM(H36:H48))*15=0,"",(SUM(H10:H19)+SUM(H22:H32)+SUM(H36:H48))*15)</f>
        <v>330</v>
      </c>
      <c r="J50" s="77">
        <f>IF(SUM(J10:J19)+SUM(J22:J32)+SUM(J36:J48)=0,"",SUM(J10:J19)+SUM(J22:J32)+SUM(J36:J48))</f>
        <v>30</v>
      </c>
      <c r="K50" s="78">
        <f>IF(SUM(H10:H19)+SUM(H22:H32)+SUM(H36:H48)=0,"",SUM(H10:H19)+SUM(H22:H32)+SUM(H36:H48))</f>
        <v>22</v>
      </c>
      <c r="L50" s="178" t="str">
        <f>IF(SUM(L10:L19)+SUM(L22:L32)+SUM(L36:L48)=0,"",SUM(L10:L19)+SUM(L22:L32)+SUM(L36:L48))</f>
        <v/>
      </c>
      <c r="M50" s="179" t="str">
        <f>IF((SUM(L10:L19)+SUM(L22:L32)+SUM(L36:L48))*15=0,"",(SUM(L10:L19)+SUM(L22:L32)+SUM(L36:L48))*15)</f>
        <v/>
      </c>
      <c r="N50" s="77" t="str">
        <f>IF(SUM(N10:N19)+SUM(N22:N32)+SUM(N36:N48)=0,"",SUM(N10:N19)+SUM(N22:N32)+SUM(N36:N48))</f>
        <v/>
      </c>
      <c r="O50" s="179" t="str">
        <f>IF((SUM(N10:N19)+SUM(N22:N32)+SUM(N36:N48))*15=0,"",(SUM(N10:N19)+SUM(N22:N32)+SUM(N36:N48))*15)</f>
        <v/>
      </c>
      <c r="P50" s="77" t="str">
        <f>IF(SUM(P10:P19)+SUM(P22:P32)+SUM(P36:P48)=0,"",SUM(P10:P19)+SUM(P22:P32)+SUM(P36:P48))</f>
        <v/>
      </c>
      <c r="Q50" s="78" t="str">
        <f>IF(SUM(L10:L19)+SUM(N10:N19)+SUM(L22:L32)+SUM(N22:N32)+SUM(L36:L48)+SUM(N36:N48)=0,"",SUM(L10:L19)+SUM(N10:N19)+SUM(L22:L32)+SUM(N22:N32)+SUM(L36:L48)+SUM(N36:N48))</f>
        <v/>
      </c>
      <c r="R50" s="178" t="str">
        <f>IF(SUM(R10:R19)+SUM(R22:R32)+SUM(R36:R48)=0,"",SUM(R10:R19)+SUM(R22:R32)+SUM(R36:R48))</f>
        <v/>
      </c>
      <c r="S50" s="179" t="str">
        <f>IF((SUM(R10:R19)+SUM(R22:R32)+SUM(R36:R48))*15=0,"",(SUM(R10:R19)+SUM(R22:R32)+SUM(R36:R48))*15)</f>
        <v/>
      </c>
      <c r="T50" s="77" t="str">
        <f>IF(SUM(T10:T19)+SUM(T22:T32)+SUM(T36:T48)=0,"",SUM(T10:T19)+SUM(T22:T32)+SUM(T36:T48))</f>
        <v/>
      </c>
      <c r="U50" s="179" t="str">
        <f>IF((SUM(T10:T19)+SUM(T22:T32)+SUM(T36:T48))*15=0,"",(SUM(T10:T19)+SUM(T22:T32)+SUM(T36:T48))*15)</f>
        <v/>
      </c>
      <c r="V50" s="77" t="str">
        <f>IF(SUM(V10:V19)+SUM(V22:V32)+SUM(V36:V48)=0,"",SUM(V10:V19)+SUM(V22:V32)+SUM(V36:V48))</f>
        <v/>
      </c>
      <c r="W50" s="78" t="str">
        <f>IF(SUM(R10:R19)+SUM(T10:T19)+SUM(R22:R32)+SUM(T22:T32)+SUM(R36:R48)+SUM(T36:T48)=0,"",SUM(R10:R19)+SUM(T10:T19)+SUM(R22:R32)+SUM(T22:T32)+SUM(R36:R48)+SUM(T36:T48))</f>
        <v/>
      </c>
      <c r="X50" s="178" t="str">
        <f>IF(SUM(X10:X19)+SUM(X22:X32)+SUM(X36:X48)=0,"",SUM(X10:X19)+SUM(X22:X32)+SUM(X36:X48))</f>
        <v/>
      </c>
      <c r="Y50" s="179" t="str">
        <f>IF((SUM(X10:X19)+SUM(X22:X32)+SUM(X36:X48))*15=0,"",(SUM(X10:X19)+SUM(X22:X32)+SUM(X36:X48))*15)</f>
        <v/>
      </c>
      <c r="Z50" s="77" t="str">
        <f>IF(SUM(Z10:Z19)+SUM(Z22:Z32)+SUM(Z36:Z48)=0,"",SUM(Z10:Z19)+SUM(Z22:Z32)+SUM(Z36:Z48))</f>
        <v/>
      </c>
      <c r="AA50" s="179" t="str">
        <f>IF((SUM(Z10:Z19)+SUM(Z22:Z32)+SUM(Z36:Z48))*15=0,"",(SUM(Z10:Z19)+SUM(Z22:Z32)+SUM(Z36:Z48))*15)</f>
        <v/>
      </c>
      <c r="AB50" s="77" t="str">
        <f>IF(SUM(AB10:AB19)+SUM(AB22:AB32)+SUM(AB36:AB48)=0,"",SUM(AB10:AB19)+SUM(AB22:AB32)+SUM(AB36:AB48))</f>
        <v/>
      </c>
      <c r="AC50" s="78" t="str">
        <f>IF(SUM(X10:X19)+SUM(Z10:Z19)+SUM(X22:X32)+SUM(Z22:Z32)+SUM(X36:X48)+SUM(Z36:Z48)=0,"",SUM(X10:X19)+SUM(Z10:Z19)+SUM(X22:X32)+SUM(Z22:Z32)+SUM(X36:X48)+SUM(Z36:Z48))</f>
        <v/>
      </c>
      <c r="AD50" s="79" t="str">
        <f>IF(SUM(AD10:AD19)+SUM(AD22:AD32)+SUM(AD36:AD48)=0,"",SUM(AD10:AD19)+SUM(AD22:AD32)+SUM(AD36:AD48))</f>
        <v/>
      </c>
      <c r="AE50" s="179" t="str">
        <f>IF((SUM(AD10:AD19)+SUM(AD22:AD32)+SUM(AD36:AD48))*15=0,"",(SUM(AD10:AD19)+SUM(AD22:AD32)+SUM(AD36:AD48))*15)</f>
        <v/>
      </c>
      <c r="AF50" s="77" t="str">
        <f>IF(SUM(AF10:AF19)+SUM(AF22:AF32)+SUM(AF36:AF48)=0,"",SUM(AF10:AF19)+SUM(AF22:AF32)+SUM(AF36:AF48))</f>
        <v/>
      </c>
      <c r="AG50" s="179" t="str">
        <f>IF((SUM(AF10:AF19)+SUM(AF22:AF32)+SUM(AF36:AF48))*15=0,"",(SUM(AF10:AF19)+SUM(AF22:AF32)+SUM(AF36:AF48))*15)</f>
        <v/>
      </c>
      <c r="AH50" s="77" t="str">
        <f>IF(SUM(AH10:AH19)+SUM(AH22:AH32)+SUM(AH36:AH48)=0,"",SUM(AH10:AH19)+SUM(AH22:AH32)+SUM(AH36:AH48))</f>
        <v/>
      </c>
      <c r="AI50" s="78" t="str">
        <f>IF(SUM(AD10:AD19)+SUM(AF10:AF19)+SUM(AD22:AD32)+SUM(AF22:AF32)+SUM(AD36:AD48)+SUM(AF36:AF48)=0,"",SUM(AD10:AD19)+SUM(AF10:AF19)+SUM(AD22:AD32)+SUM(AF22:AF32)+SUM(AD36:AD48)+SUM(AF36:AF48))</f>
        <v/>
      </c>
      <c r="AJ50" s="81">
        <f>IF(SUM(AJ10:AJ19)+SUM(AJ22:AJ32)+SUM(AJ36:AJ48)=0,"",SUM(AJ10:AJ19)+SUM(AJ22:AJ32)+SUM(AJ36:AJ48))</f>
        <v>50</v>
      </c>
      <c r="AK50" s="179">
        <f>IF((SUM(AJ10:AJ19)+SUM(AJ22:AJ32)+SUM(AJ36:AJ48))*15=0,"",(SUM(AJ10:AJ19)+SUM(AJ22:AJ32)+SUM(AJ36:AJ48))*15)</f>
        <v>750</v>
      </c>
      <c r="AL50" s="77">
        <f>IF(SUM(AL10:AL19)+SUM(AL22:AL32)+SUM(AL36:AL48)=0,"",SUM(AL10:AL19)+SUM(AL22:AL32)+SUM(AL36:AL48))</f>
        <v>510</v>
      </c>
      <c r="AM50" s="77">
        <f>IF(SUM(AM10:AM19)+SUM(AM22:AM32)+SUM(AM36:AM48)=0,"",SUM(AM10:AM19)+SUM(AM22:AM32)+SUM(AM36:AM48))</f>
        <v>240</v>
      </c>
      <c r="AN50" s="77">
        <f>IF(SUM(AN10:AN19)+SUM(AN22:AN32)+SUM(AN36:AN48)=0,"",SUM(AN10:AN19)+SUM(AN22:AN32)+SUM(AN36:AN48))</f>
        <v>60</v>
      </c>
      <c r="AO50" s="181">
        <f>IF(SUM(AO10:AO19)+SUM(AO22:AO32)+SUM(AO36:AO48)=0,"",SUM(AO10:AO19)+SUM(AO22:AO32)+SUM(AO36:AO48))</f>
        <v>750</v>
      </c>
    </row>
    <row r="51" spans="1:41" ht="15.75" customHeight="1" x14ac:dyDescent="0.3">
      <c r="A51" s="57" t="s">
        <v>11</v>
      </c>
      <c r="B51" s="58"/>
      <c r="C51" s="59" t="s">
        <v>25</v>
      </c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60"/>
      <c r="AK51" s="61"/>
      <c r="AL51" s="61"/>
      <c r="AM51" s="61"/>
      <c r="AN51" s="61"/>
      <c r="AO51" s="62"/>
    </row>
    <row r="52" spans="1:41" ht="15.75" customHeight="1" x14ac:dyDescent="0.3">
      <c r="A52" s="13" t="s">
        <v>126</v>
      </c>
      <c r="B52" s="18"/>
      <c r="C52" s="15" t="s">
        <v>128</v>
      </c>
      <c r="D52" s="46">
        <v>2</v>
      </c>
      <c r="E52" s="17">
        <f>IF(D52*15=0,"",D52*15)</f>
        <v>30</v>
      </c>
      <c r="F52" s="63" t="s">
        <v>26</v>
      </c>
      <c r="G52" s="244" t="s">
        <v>136</v>
      </c>
      <c r="H52" s="46"/>
      <c r="I52" s="17" t="str">
        <f>IF(H52*15=0,"",H52*15)</f>
        <v/>
      </c>
      <c r="J52" s="63" t="s">
        <v>26</v>
      </c>
      <c r="K52" s="92"/>
      <c r="L52" s="46"/>
      <c r="M52" s="17" t="str">
        <f>IF(L52*15=0,"",L52*15)</f>
        <v/>
      </c>
      <c r="N52" s="45"/>
      <c r="O52" s="17" t="str">
        <f>IF(N52*15=0,"",N52*15)</f>
        <v/>
      </c>
      <c r="P52" s="63" t="s">
        <v>26</v>
      </c>
      <c r="Q52" s="92"/>
      <c r="R52" s="46"/>
      <c r="S52" s="17" t="str">
        <f>IF(R52*15=0,"",R52*15)</f>
        <v/>
      </c>
      <c r="T52" s="45"/>
      <c r="U52" s="17" t="str">
        <f>IF(T52*15=0,"",T52*15)</f>
        <v/>
      </c>
      <c r="V52" s="63" t="s">
        <v>26</v>
      </c>
      <c r="W52" s="92"/>
      <c r="X52" s="46"/>
      <c r="Y52" s="17" t="str">
        <f>IF(X52*15=0,"",X52*15)</f>
        <v/>
      </c>
      <c r="Z52" s="45"/>
      <c r="AA52" s="17" t="str">
        <f>IF(Z52*15=0,"",Z52*15)</f>
        <v/>
      </c>
      <c r="AB52" s="63" t="s">
        <v>26</v>
      </c>
      <c r="AC52" s="92"/>
      <c r="AD52" s="46"/>
      <c r="AE52" s="17" t="str">
        <f>IF(AD52*15=0,"",AD52*15)</f>
        <v/>
      </c>
      <c r="AF52" s="45"/>
      <c r="AG52" s="17" t="str">
        <f>IF(AF52*15=0,"",AF52*15)</f>
        <v/>
      </c>
      <c r="AH52" s="63" t="s">
        <v>26</v>
      </c>
      <c r="AI52" s="207"/>
      <c r="AJ52" s="22">
        <f>IF(D52+H52+L52+R52+X52+AD52=0,"",D52+H52+L52+R52+X52+AD52)</f>
        <v>2</v>
      </c>
      <c r="AK52" s="17">
        <f>IF((D52+H52+L52+R52+X52+AD52)*15=0,"",(D52+H52+L52+R52+X52+AD52)*15)</f>
        <v>30</v>
      </c>
      <c r="AL52" s="23">
        <v>0</v>
      </c>
      <c r="AM52" s="17">
        <v>30</v>
      </c>
      <c r="AN52" s="63" t="s">
        <v>26</v>
      </c>
      <c r="AO52" s="24">
        <f>SUM(AL52:AM52)</f>
        <v>30</v>
      </c>
    </row>
    <row r="53" spans="1:41" ht="15.75" customHeight="1" x14ac:dyDescent="0.3">
      <c r="A53" s="13" t="s">
        <v>127</v>
      </c>
      <c r="B53" s="18"/>
      <c r="C53" s="15" t="s">
        <v>129</v>
      </c>
      <c r="D53" s="46"/>
      <c r="E53" s="17" t="str">
        <f>IF(D53*15=0,"",D53*15)</f>
        <v/>
      </c>
      <c r="F53" s="63" t="s">
        <v>26</v>
      </c>
      <c r="G53" s="92"/>
      <c r="H53" s="46">
        <v>2</v>
      </c>
      <c r="I53" s="17">
        <f>IF(H53*15=0,"",H53*15)</f>
        <v>30</v>
      </c>
      <c r="J53" s="63" t="s">
        <v>26</v>
      </c>
      <c r="K53" s="244" t="s">
        <v>136</v>
      </c>
      <c r="L53" s="46"/>
      <c r="M53" s="17" t="str">
        <f>IF(L53*15=0,"",L53*15)</f>
        <v/>
      </c>
      <c r="N53" s="45"/>
      <c r="O53" s="17" t="str">
        <f>IF(N53*15=0,"",N53*15)</f>
        <v/>
      </c>
      <c r="P53" s="63" t="s">
        <v>26</v>
      </c>
      <c r="Q53" s="92"/>
      <c r="R53" s="46"/>
      <c r="S53" s="17" t="str">
        <f>IF(R53*15=0,"",R53*15)</f>
        <v/>
      </c>
      <c r="T53" s="45"/>
      <c r="U53" s="17" t="str">
        <f>IF(T53*15=0,"",T53*15)</f>
        <v/>
      </c>
      <c r="V53" s="63" t="s">
        <v>26</v>
      </c>
      <c r="W53" s="92"/>
      <c r="X53" s="46"/>
      <c r="Y53" s="17" t="str">
        <f>IF(X53*15=0,"",X53*15)</f>
        <v/>
      </c>
      <c r="Z53" s="45"/>
      <c r="AA53" s="17" t="str">
        <f>IF(Z53*15=0,"",Z53*15)</f>
        <v/>
      </c>
      <c r="AB53" s="63" t="s">
        <v>26</v>
      </c>
      <c r="AC53" s="92"/>
      <c r="AD53" s="46"/>
      <c r="AE53" s="17" t="str">
        <f>IF(AD53*15=0,"",AD53*15)</f>
        <v/>
      </c>
      <c r="AF53" s="45"/>
      <c r="AG53" s="17" t="str">
        <f>IF(AF53*15=0,"",AF53*15)</f>
        <v/>
      </c>
      <c r="AH53" s="63" t="s">
        <v>26</v>
      </c>
      <c r="AI53" s="207"/>
      <c r="AJ53" s="22">
        <f>IF(D53+H53+L53+R53+X53+AD53=0,"",D53+H53+L53+R53+X53+AD53)</f>
        <v>2</v>
      </c>
      <c r="AK53" s="17">
        <f>IF((D53+H53+L53+R53+X53+AD53)*15=0,"",(D53+H53+L53+R53+X53+AD53)*15)</f>
        <v>30</v>
      </c>
      <c r="AL53" s="23">
        <v>0</v>
      </c>
      <c r="AM53" s="17">
        <v>30</v>
      </c>
      <c r="AN53" s="63" t="s">
        <v>26</v>
      </c>
      <c r="AO53" s="24">
        <f>SUM(AL53:AM53)</f>
        <v>30</v>
      </c>
    </row>
    <row r="54" spans="1:41" ht="15.75" customHeight="1" x14ac:dyDescent="0.3">
      <c r="A54" s="13" t="s">
        <v>97</v>
      </c>
      <c r="B54" s="18"/>
      <c r="C54" s="15" t="s">
        <v>96</v>
      </c>
      <c r="D54" s="46"/>
      <c r="E54" s="17" t="str">
        <f>IF(D54*15=0,"",D54*15)</f>
        <v/>
      </c>
      <c r="F54" s="63" t="s">
        <v>26</v>
      </c>
      <c r="G54" s="92"/>
      <c r="H54" s="46">
        <v>6</v>
      </c>
      <c r="I54" s="17">
        <f>IF(H54*15=0,"",H54*15)</f>
        <v>90</v>
      </c>
      <c r="J54" s="63" t="s">
        <v>26</v>
      </c>
      <c r="K54" s="92" t="s">
        <v>122</v>
      </c>
      <c r="L54" s="46"/>
      <c r="M54" s="17" t="str">
        <f>IF(L54*15=0,"",L54*15)</f>
        <v/>
      </c>
      <c r="N54" s="45"/>
      <c r="O54" s="17" t="str">
        <f>IF(N54*15=0,"",N54*15)</f>
        <v/>
      </c>
      <c r="P54" s="63" t="s">
        <v>26</v>
      </c>
      <c r="Q54" s="92"/>
      <c r="R54" s="46"/>
      <c r="S54" s="17" t="str">
        <f>IF(R54*15=0,"",R54*15)</f>
        <v/>
      </c>
      <c r="T54" s="45"/>
      <c r="U54" s="17" t="str">
        <f>IF(T54*15=0,"",T54*15)</f>
        <v/>
      </c>
      <c r="V54" s="63" t="s">
        <v>26</v>
      </c>
      <c r="W54" s="92"/>
      <c r="X54" s="46"/>
      <c r="Y54" s="17" t="str">
        <f>IF(X54*15=0,"",X54*15)</f>
        <v/>
      </c>
      <c r="Z54" s="45"/>
      <c r="AA54" s="17" t="str">
        <f>IF(Z54*15=0,"",Z54*15)</f>
        <v/>
      </c>
      <c r="AB54" s="63" t="s">
        <v>26</v>
      </c>
      <c r="AC54" s="92"/>
      <c r="AD54" s="46"/>
      <c r="AE54" s="17" t="str">
        <f>IF(AD54*15=0,"",AD54*15)</f>
        <v/>
      </c>
      <c r="AF54" s="45"/>
      <c r="AG54" s="17" t="str">
        <f>IF(AF54*15=0,"",AF54*15)</f>
        <v/>
      </c>
      <c r="AH54" s="63" t="s">
        <v>26</v>
      </c>
      <c r="AI54" s="207"/>
      <c r="AJ54" s="22">
        <f>IF(D54+H54+L54+R54+X54+AD54=0,"",D54+H54+L54+R54+X54+AD54)</f>
        <v>6</v>
      </c>
      <c r="AK54" s="17">
        <f>IF((D54+H54+L54+R54+X54+AD54)*15=0,"",(D54+H54+L54+R54+X54+AD54)*15)</f>
        <v>90</v>
      </c>
      <c r="AL54" s="23">
        <v>30</v>
      </c>
      <c r="AM54" s="17">
        <v>60</v>
      </c>
      <c r="AN54" s="63" t="s">
        <v>26</v>
      </c>
      <c r="AO54" s="24">
        <f>SUM(AL54:AM54)</f>
        <v>90</v>
      </c>
    </row>
    <row r="55" spans="1:41" ht="15.75" customHeight="1" x14ac:dyDescent="0.3">
      <c r="A55" s="13"/>
      <c r="B55" s="18"/>
      <c r="C55" s="15"/>
      <c r="D55" s="46"/>
      <c r="E55" s="17" t="str">
        <f>IF(D55*15=0,"",D55*15)</f>
        <v/>
      </c>
      <c r="F55" s="63" t="s">
        <v>26</v>
      </c>
      <c r="G55" s="92"/>
      <c r="H55" s="46"/>
      <c r="I55" s="17" t="str">
        <f>IF(H55*15=0,"",H55*15)</f>
        <v/>
      </c>
      <c r="J55" s="63" t="s">
        <v>26</v>
      </c>
      <c r="K55" s="92"/>
      <c r="L55" s="46"/>
      <c r="M55" s="17" t="str">
        <f>IF(L55*15=0,"",L55*15)</f>
        <v/>
      </c>
      <c r="N55" s="45"/>
      <c r="O55" s="17" t="str">
        <f>IF(N55*15=0,"",N55*15)</f>
        <v/>
      </c>
      <c r="P55" s="63" t="s">
        <v>26</v>
      </c>
      <c r="Q55" s="92"/>
      <c r="R55" s="46"/>
      <c r="S55" s="17" t="str">
        <f>IF(R55*15=0,"",R55*15)</f>
        <v/>
      </c>
      <c r="T55" s="45"/>
      <c r="U55" s="17" t="str">
        <f>IF(T55*15=0,"",T55*15)</f>
        <v/>
      </c>
      <c r="V55" s="63" t="s">
        <v>26</v>
      </c>
      <c r="W55" s="92"/>
      <c r="X55" s="46"/>
      <c r="Y55" s="17" t="str">
        <f>IF(X55*15=0,"",X55*15)</f>
        <v/>
      </c>
      <c r="Z55" s="45"/>
      <c r="AA55" s="17" t="str">
        <f>IF(Z55*15=0,"",Z55*15)</f>
        <v/>
      </c>
      <c r="AB55" s="63" t="s">
        <v>26</v>
      </c>
      <c r="AC55" s="92"/>
      <c r="AD55" s="46"/>
      <c r="AE55" s="17" t="str">
        <f>IF(AD55*15=0,"",AD55*15)</f>
        <v/>
      </c>
      <c r="AF55" s="45"/>
      <c r="AG55" s="17" t="str">
        <f>IF(AF55*15=0,"",AF55*15)</f>
        <v/>
      </c>
      <c r="AH55" s="63" t="s">
        <v>26</v>
      </c>
      <c r="AI55" s="207"/>
      <c r="AJ55" s="22" t="str">
        <f>IF(D55+H55+L55+R55+X55+AD55=0,"",D55+H55+L55+R55+X55+AD55)</f>
        <v/>
      </c>
      <c r="AK55" s="17" t="str">
        <f>IF((D55+H55+L55+R55+X55+AD55)*15=0,"",(D55+H55+L55+R55+X55+AD55)*15)</f>
        <v/>
      </c>
      <c r="AL55" s="23"/>
      <c r="AM55" s="17"/>
      <c r="AN55" s="63" t="s">
        <v>26</v>
      </c>
      <c r="AO55" s="24"/>
    </row>
    <row r="56" spans="1:41" ht="15.75" customHeight="1" thickBot="1" x14ac:dyDescent="0.35">
      <c r="A56" s="13"/>
      <c r="B56" s="18"/>
      <c r="C56" s="15"/>
      <c r="D56" s="203"/>
      <c r="E56" s="186" t="str">
        <f>IF(D56*15=0,"",D56*15)</f>
        <v/>
      </c>
      <c r="F56" s="205" t="s">
        <v>26</v>
      </c>
      <c r="G56" s="206"/>
      <c r="H56" s="203"/>
      <c r="I56" s="186" t="str">
        <f>IF(H56*15=0,"",H56*15)</f>
        <v/>
      </c>
      <c r="J56" s="205" t="s">
        <v>26</v>
      </c>
      <c r="K56" s="206"/>
      <c r="L56" s="203"/>
      <c r="M56" s="186" t="str">
        <f>IF(L56*15=0,"",L56*15)</f>
        <v/>
      </c>
      <c r="N56" s="204"/>
      <c r="O56" s="186" t="str">
        <f>IF(N56*15=0,"",N56*15)</f>
        <v/>
      </c>
      <c r="P56" s="205" t="s">
        <v>26</v>
      </c>
      <c r="Q56" s="206"/>
      <c r="R56" s="203"/>
      <c r="S56" s="186" t="str">
        <f>IF(R56*15=0,"",R56*15)</f>
        <v/>
      </c>
      <c r="T56" s="204"/>
      <c r="U56" s="186" t="str">
        <f>IF(T56*15=0,"",T56*15)</f>
        <v/>
      </c>
      <c r="V56" s="205" t="s">
        <v>26</v>
      </c>
      <c r="W56" s="206"/>
      <c r="X56" s="203"/>
      <c r="Y56" s="186" t="str">
        <f>IF(X56*15=0,"",X56*15)</f>
        <v/>
      </c>
      <c r="Z56" s="204"/>
      <c r="AA56" s="186" t="str">
        <f>IF(Z56*15=0,"",Z56*15)</f>
        <v/>
      </c>
      <c r="AB56" s="205" t="s">
        <v>26</v>
      </c>
      <c r="AC56" s="206"/>
      <c r="AD56" s="203"/>
      <c r="AE56" s="186" t="str">
        <f>IF(AD56*15=0,"",AD56*15)</f>
        <v/>
      </c>
      <c r="AF56" s="204"/>
      <c r="AG56" s="186" t="str">
        <f>IF(AF56*15=0,"",AF56*15)</f>
        <v/>
      </c>
      <c r="AH56" s="205" t="s">
        <v>26</v>
      </c>
      <c r="AI56" s="208"/>
      <c r="AJ56" s="64" t="str">
        <f>IF(D56+H56+L56+R56+X56+AD56=0,"",D56+H56+L56+R56+X56+AD56)</f>
        <v/>
      </c>
      <c r="AK56" s="65" t="str">
        <f>IF((D56+H56+L56+R56+X56+AD56)*15=0,"",(D56+H56+L56+R56+X56+AD56)*15)</f>
        <v/>
      </c>
      <c r="AL56" s="66"/>
      <c r="AM56" s="65"/>
      <c r="AN56" s="67" t="s">
        <v>26</v>
      </c>
      <c r="AO56" s="218"/>
    </row>
    <row r="57" spans="1:41" ht="15.75" customHeight="1" thickBot="1" x14ac:dyDescent="0.35">
      <c r="A57" s="68"/>
      <c r="B57" s="69"/>
      <c r="C57" s="237" t="s">
        <v>27</v>
      </c>
      <c r="D57" s="72">
        <f>IF(SUM(D52:D56)=0,"",SUM(D52:D56))</f>
        <v>2</v>
      </c>
      <c r="E57" s="71">
        <f>IF(SUM(D52:D56)=0,"",SUM(D52:D56)*15)</f>
        <v>30</v>
      </c>
      <c r="F57" s="241" t="s">
        <v>26</v>
      </c>
      <c r="G57" s="239">
        <f>IF(SUM(D52:D56)=0,"",SUM(D52:D56))</f>
        <v>2</v>
      </c>
      <c r="H57" s="72">
        <f>IF(SUM(H52:H56)=0,"",SUM(H52:H56))</f>
        <v>8</v>
      </c>
      <c r="I57" s="71">
        <f>IF(SUM(H52:H56)=0,"",SUM(H52:H56)*15)</f>
        <v>120</v>
      </c>
      <c r="J57" s="73" t="s">
        <v>26</v>
      </c>
      <c r="K57" s="48">
        <f>IF(SUM(H52:H56)=0,"",SUM(H52:H56))</f>
        <v>8</v>
      </c>
      <c r="L57" s="70" t="str">
        <f>IF(SUM(L52:L56)=0,"",SUM(L52:L56))</f>
        <v/>
      </c>
      <c r="M57" s="71" t="str">
        <f>IF(SUM(L52:L56)=0,"",SUM(L52:L56)*15)</f>
        <v/>
      </c>
      <c r="N57" s="70" t="str">
        <f>IF(SUM(N52:N56)=0,"",SUM(N52:N56))</f>
        <v/>
      </c>
      <c r="O57" s="71" t="str">
        <f>IF(SUM(N52:N56)=0,"",SUM(N52:N56)*15)</f>
        <v/>
      </c>
      <c r="P57" s="73" t="s">
        <v>26</v>
      </c>
      <c r="Q57" s="48" t="str">
        <f>IF(SUM(L52:L56)+SUM(N52:N56)=0,"",SUM(L52:L56)+SUM(N52:N56))</f>
        <v/>
      </c>
      <c r="R57" s="70" t="str">
        <f>IF(SUM(R52:R56)=0,"",SUM(R52:R56))</f>
        <v/>
      </c>
      <c r="S57" s="71" t="str">
        <f>IF(SUM(R52:R56)=0,"",SUM(R52:R56)*15)</f>
        <v/>
      </c>
      <c r="T57" s="70" t="str">
        <f>IF(SUM(T52:T56)=0,"",SUM(T52:T56))</f>
        <v/>
      </c>
      <c r="U57" s="71" t="str">
        <f>IF(SUM(T52:T56)=0,"",SUM(T52:T56)*15)</f>
        <v/>
      </c>
      <c r="V57" s="73" t="s">
        <v>26</v>
      </c>
      <c r="W57" s="48" t="str">
        <f>IF(SUM(R52:R56)+SUM(T52:T56)=0,"",SUM(R52:R56)+SUM(T52:T56))</f>
        <v/>
      </c>
      <c r="X57" s="70" t="str">
        <f>IF(SUM(X52:X56)=0,"",SUM(X52:X56))</f>
        <v/>
      </c>
      <c r="Y57" s="71" t="str">
        <f>IF(SUM(X52:X56)=0,"",SUM(X52:X56)*15)</f>
        <v/>
      </c>
      <c r="Z57" s="70" t="str">
        <f>IF(SUM(Z52:Z56)=0,"",SUM(Z52:Z56))</f>
        <v/>
      </c>
      <c r="AA57" s="71" t="str">
        <f>IF(SUM(Z52:Z56)=0,"",SUM(Z52:Z56)*15)</f>
        <v/>
      </c>
      <c r="AB57" s="73" t="s">
        <v>26</v>
      </c>
      <c r="AC57" s="48" t="str">
        <f>IF(SUM(X52:X56)+SUM(Z52:Z56)=0,"",SUM(X52:X56)+SUM(Z52:Z56))</f>
        <v/>
      </c>
      <c r="AD57" s="70" t="str">
        <f>IF(SUM(AD52:AD56)=0,"",SUM(AD52:AD56))</f>
        <v/>
      </c>
      <c r="AE57" s="71" t="str">
        <f>IF(SUM(AD52:AD56)=0,"",SUM(AD52:AD56)*15)</f>
        <v/>
      </c>
      <c r="AF57" s="70" t="str">
        <f>IF(SUM(AF52:AF56)=0,"",SUM(AF52:AF56))</f>
        <v/>
      </c>
      <c r="AG57" s="71" t="str">
        <f>IF(SUM(AF52:AF56)=0,"",SUM(AF52:AF56)*15)</f>
        <v/>
      </c>
      <c r="AH57" s="73" t="s">
        <v>26</v>
      </c>
      <c r="AI57" s="48" t="str">
        <f>IF(SUM(AD52:AD56)+SUM(AF52:AF56)=0,"",SUM(AD52:AD56)+SUM(AF52:AF56))</f>
        <v/>
      </c>
      <c r="AJ57" s="74">
        <f>IF(SUM(AJ52:AJ56)=0,"",SUM(AJ52:AJ56))</f>
        <v>10</v>
      </c>
      <c r="AK57" s="71">
        <f>IF(SUM(AJ52:AJ56)=0,"",SUM(AJ52:AJ56)*15)</f>
        <v>150</v>
      </c>
      <c r="AL57" s="70">
        <f>IF(SUM(AL52:AL56)=0,"",SUM(AL52:AL56))</f>
        <v>30</v>
      </c>
      <c r="AM57" s="71">
        <f>SUM(AM52:AM56)</f>
        <v>120</v>
      </c>
      <c r="AN57" s="73" t="s">
        <v>26</v>
      </c>
      <c r="AO57" s="217">
        <f>SUM(AO52:AO56)</f>
        <v>150</v>
      </c>
    </row>
    <row r="58" spans="1:41" s="82" customFormat="1" ht="21.95" customHeight="1" thickBot="1" x14ac:dyDescent="0.3">
      <c r="A58" s="75"/>
      <c r="B58" s="76"/>
      <c r="C58" s="238" t="s">
        <v>55</v>
      </c>
      <c r="D58" s="79">
        <f>IF(SUM(D10:D19)+SUM(D22:D32)+SUM(D36:D48)+SUM(D52:D56)=0,"",SUM(D10:D19)+SUM(D22:D32)+SUM(D36:D48)+SUM(D52:D56))</f>
        <v>30</v>
      </c>
      <c r="E58" s="77">
        <f>IF((SUM(D10:D19)+SUM(D22:D32)+SUM(D36:D48)+SUM(D52:D56))*15=0,"",(SUM(D10:D19)+SUM(D22:D32)+SUM(D36:D48)+SUM(D52:D56))*15)</f>
        <v>450</v>
      </c>
      <c r="F58" s="242" t="s">
        <v>26</v>
      </c>
      <c r="G58" s="240">
        <f>IF(SUM(D10:D19)+SUM(D22:D32)++SUM(D36:D48)+SUM(D52:D56)=0,"",(SUM(D10:D19)+SUM(D22:D32)+SUM(D36:D48)+SUM(D52:D56)))</f>
        <v>30</v>
      </c>
      <c r="H58" s="79">
        <f>IF(SUM(H10:H19)+SUM(H22:H32)+SUM(H36:H48)+SUM(H52:H56)=0,"",SUM(H10:H19)+SUM(H22:H32)+SUM(H36:H48)+SUM(H52:H56))</f>
        <v>30</v>
      </c>
      <c r="I58" s="77">
        <f>IF((SUM(H10:H19)+SUM(H22:H32)+SUM(H36:H48)+SUM(H52:H56))*15=0,"",(SUM(H10:H19)+SUM(H22:H32)+SUM(H36:H48)+SUM(H52:H56))*15)</f>
        <v>450</v>
      </c>
      <c r="J58" s="80" t="s">
        <v>26</v>
      </c>
      <c r="K58" s="78">
        <f>IF(SUM(H10:H19)+SUM(H22:H32)+SUM(H36:H48)+SUM(H52:H56)=0,"",(SUM(H10:H19)+SUM(H22:H32)+SUM(H36:H48)+SUM(H52:H56)))</f>
        <v>30</v>
      </c>
      <c r="L58" s="77" t="str">
        <f>IF(SUM(L10:L19)+SUM(L22:L32)+SUM(L36:L48)+SUM(L52:L56)=0,"",SUM(L10:L19)+SUM(L22:L32)+SUM(L36:L48)+SUM(L52:L56))</f>
        <v/>
      </c>
      <c r="M58" s="77" t="str">
        <f>IF((SUM(L10:L19)+SUM(L22:L32)+SUM(L36:L48)+SUM(L52:L56))*15=0,"",(SUM(L10:L19)+SUM(L22:L32)+SUM(L36:L48)+SUM(L52:L56))*15)</f>
        <v/>
      </c>
      <c r="N58" s="77" t="str">
        <f>IF(SUM(N10:N19)+SUM(N22:N32)+SUM(N36:N48)+SUM(N52:N56)=0,"",SUM(N10:N19)+SUM(N22:N32)+SUM(N36:N48)+SUM(N52:N56))</f>
        <v/>
      </c>
      <c r="O58" s="77" t="str">
        <f>IF((SUM(N10:N19)+SUM(N22:N32)+SUM(N36:N48)+SUM(N52:N56))*15=0,"",(SUM(N10:N19)+SUM(N22:N32)+SUM(N36:N48)+SUM(N52:N56))*15)</f>
        <v/>
      </c>
      <c r="P58" s="80" t="s">
        <v>26</v>
      </c>
      <c r="Q58" s="78" t="str">
        <f>IF(SUM(L10:L19)+SUM(N10:N19)+SUM(L22:L32)+SUM(N22:N32)+SUM(L36:L48)+SUM(N36:N48)+SUM(L52:L56)+SUM(N52:N56)=0,"",(SUM(L10:L19)+SUM(N10:N19)+SUM(L22:L32)+SUM(N22:N32)+SUM(L36:L48)+SUM(N36:N48)+SUM(L52:L56)+SUM(N52:N56)))</f>
        <v/>
      </c>
      <c r="R58" s="77" t="str">
        <f>IF(SUM(R10:R19)+SUM(R22:R32)+SUM(R36:R48)+SUM(R52:R56)=0,"",SUM(R10:R19)+SUM(R22:R32)+SUM(R36:R48)+SUM(R52:R56))</f>
        <v/>
      </c>
      <c r="S58" s="77" t="str">
        <f>IF((SUM(R10:R19)+SUM(R22:R32)+SUM(R36:R48)+SUM(R52:R56))*15=0,"",(SUM(R10:R19)+SUM(R22:R32)+SUM(R36:R48)+SUM(R52:R56))*15)</f>
        <v/>
      </c>
      <c r="T58" s="77" t="str">
        <f>IF(SUM(T10:T19)+SUM(T22:T32)+SUM(T36:T48)+SUM(T52:T56)=0,"",SUM(T10:T19)+SUM(T22:T32)+SUM(T36:T48)+SUM(T52:T56))</f>
        <v/>
      </c>
      <c r="U58" s="77" t="str">
        <f>IF((SUM(T10:T19)+SUM(T22:T32)+SUM(T36:T48)+SUM(T52:T56))*15=0,"",(SUM(T10:T19)+SUM(T22:T32)+SUM(T36:T48)+SUM(T52:T56))*15)</f>
        <v/>
      </c>
      <c r="V58" s="80" t="s">
        <v>26</v>
      </c>
      <c r="W58" s="78" t="str">
        <f>IF(SUM(R10:R19)+SUM(T10:T19)+SUM(R22:R32)+SUM(T22:T32)+SUM(R36:R48)+SUM(T36:T48)+SUM(R52:R56)+SUM(T52:T56)=0,"",(SUM(R10:R19)+SUM(T10:T19)+SUM(R22:R32)+SUM(T22:T32)+SUM(R36:R48)+SUM(T36:T48)+SUM(R52:R56)+SUM(T52:T56)))</f>
        <v/>
      </c>
      <c r="X58" s="77" t="str">
        <f>IF(SUM(X10:X19)+SUM(X22:X32)+SUM(X36:X48)+SUM(X52:X56)=0,"",SUM(X10:X19)+SUM(X22:X32)+SUM(X36:X48)+SUM(X52:X56))</f>
        <v/>
      </c>
      <c r="Y58" s="77" t="str">
        <f>IF((SUM(X10:X19)+SUM(X22:X32)+SUM(X36:X48)+SUM(X52:X56))*15=0,"",(SUM(X10:X19)+SUM(X22:X32)+SUM(X36:X48)+SUM(X52:X56))*15)</f>
        <v/>
      </c>
      <c r="Z58" s="77" t="str">
        <f>IF(SUM(Z10:Z19)+SUM(Z22:Z32)+SUM(Z36:Z48)+SUM(Z52:Z56)=0,"",SUM(Z10:Z19)+SUM(Z22:Z32)+SUM(Z36:Z48)+SUM(Z52:Z56))</f>
        <v/>
      </c>
      <c r="AA58" s="77" t="str">
        <f>IF((SUM(Z10:Z19)+SUM(Z22:Z32)+SUM(Z36:Z48)+SUM(Z52:Z56))*15=0,"",(SUM(Z10:Z19)+SUM(Z22:Z32)+SUM(Z36:Z48)+SUM(Z52:Z56))*15)</f>
        <v/>
      </c>
      <c r="AB58" s="80" t="s">
        <v>26</v>
      </c>
      <c r="AC58" s="78" t="str">
        <f>IF(SUM(X10:X19)+SUM(Z10:Z19)+SUM(X22:X32)+SUM(Z22:Z32)+SUM(X36:X48)+SUM(Z36:Z48)+SUM(X52:X56)+SUM(Z52:Z56)=0,"",(SUM(X10:X19)+SUM(Z10:Z19)+SUM(X22:X32)+SUM(Z22:Z32)+SUM(X36:X48)+SUM(Z36:Z48)+SUM(X52:X56)+SUM(Z52:Z56)))</f>
        <v/>
      </c>
      <c r="AD58" s="77" t="str">
        <f>IF(SUM(AD10:AD19)+SUM(AD22:AD32)+SUM(AD36:AD48)+SUM(AD52:AD56)=0,"",SUM(AD10:AD19)+SUM(AD22:AD32)+SUM(AD36:AD48)+SUM(AD52:AD56))</f>
        <v/>
      </c>
      <c r="AE58" s="77" t="str">
        <f>IF((SUM(AD10:AD19)+SUM(AD22:AD32)+SUM(AD36:AD48)+SUM(AD52:AD56))*15=0,"",(SUM(AD10:AD19)+SUM(AD22:AD32)+SUM(AD36:AD48)+SUM(AD52:AD56))*15)</f>
        <v/>
      </c>
      <c r="AF58" s="77" t="str">
        <f>IF(SUM(AF10:AF19)+SUM(AF22:AF32)+SUM(AF36:AF48)+SUM(AF52:AF56)=0,"",SUM(AF10:AF19)+SUM(AF22:AF32)+SUM(AF36:AF48)+SUM(AF52:AF56))</f>
        <v/>
      </c>
      <c r="AG58" s="77" t="str">
        <f>IF((SUM(AF10:AF19)+SUM(AF22:AF32)+SUM(AF36:AF48)+SUM(AF52:AF56))*15=0,"",(SUM(AF10:AF19)+SUM(AF22:AF32)+SUM(AF36:AF48)+SUM(AF52:AF56))*15)</f>
        <v/>
      </c>
      <c r="AH58" s="80" t="s">
        <v>26</v>
      </c>
      <c r="AI58" s="78" t="str">
        <f>IF(SUM(AD10:AD19)+SUM(AF10:AF19)+SUM(AD22:AD32)+SUM(AF22:AF32)+SUM(AD36:AD48)+SUM(AF36:AF48)+SUM(AD52:AD56)+SUM(AF52:AF56)=0,"",(SUM(AD10:AD19)+SUM(AF10:AF19)+SUM(AD22:AD32)+SUM(AF22:AF32)+SUM(AD36:AD48)+SUM(AF36:AF48)+SUM(AD52:AD56)+SUM(AF52:AF56)))</f>
        <v/>
      </c>
      <c r="AJ58" s="81">
        <f>IF(SUM(AJ10:AJ19)+SUM(AJ22:AJ32)+SUM(AJ36:AJ48)+SUM(AJ52:AJ56)=0,"",SUM(AJ10:AJ19)+SUM(AJ22:AJ32)+SUM(AJ36:AJ48)+SUM(AJ52:AJ56))</f>
        <v>60</v>
      </c>
      <c r="AK58" s="77">
        <f>IF((SUM(AJ10:AJ19)+SUM(AJ22:AJ32)+SUM(AJ36:AJ48)+SUM(AJ52:AJ56))*15=0,"",(SUM(AJ10:AJ19)+SUM(AJ22:AJ32)+SUM(AJ36:AJ48)+SUM(AJ52:AJ56))*15)</f>
        <v>900</v>
      </c>
      <c r="AL58" s="77">
        <f>IF(SUM(AL10:AL19)+SUM(AL22:AL32)+SUM(AL36:AL48)+SUM(AL52:AL56)=0,"",SUM(AL10:AL19)+SUM(AL22:AL32)+SUM(AL36:AL48)+SUM(AL52:AL56))</f>
        <v>540</v>
      </c>
      <c r="AM58" s="77">
        <f>IF(SUM(AM10:AM19)+SUM(AM22:AM32)+SUM(AM36:AM48)+SUM(AM52:AM56)=0,"",SUM(AM10:AM19)+SUM(AM22:AM32)+SUM(AM36:AM48)+SUM(AM52:AM56))</f>
        <v>360</v>
      </c>
      <c r="AN58" s="80" t="s">
        <v>26</v>
      </c>
      <c r="AO58" s="181">
        <f>IF(SUM(AO10:AO19)+SUM(AO22:AO32)+SUM(AO36:AO48)+SUM(AO52:AO56)=0,"",SUM(AO10:AO19)+SUM(AO22:AO32)+SUM(AO36:AO48)+SUM(AO52:AO56))</f>
        <v>900</v>
      </c>
    </row>
    <row r="59" spans="1:41" ht="6" customHeight="1" thickBot="1" x14ac:dyDescent="0.25">
      <c r="A59" s="268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</row>
    <row r="60" spans="1:41" ht="15.75" customHeight="1" thickBot="1" x14ac:dyDescent="0.35">
      <c r="A60" s="222" t="s">
        <v>12</v>
      </c>
      <c r="B60" s="223"/>
      <c r="C60" s="224" t="s">
        <v>28</v>
      </c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25"/>
      <c r="AK60" s="226"/>
      <c r="AL60" s="226"/>
      <c r="AM60" s="226"/>
      <c r="AN60" s="226"/>
      <c r="AO60" s="227"/>
    </row>
    <row r="61" spans="1:41" s="87" customFormat="1" ht="15.75" customHeight="1" x14ac:dyDescent="0.3">
      <c r="A61" s="219" t="s">
        <v>116</v>
      </c>
      <c r="B61" s="220" t="s">
        <v>29</v>
      </c>
      <c r="C61" s="221" t="s">
        <v>102</v>
      </c>
      <c r="D61" s="83">
        <v>2</v>
      </c>
      <c r="E61" s="84">
        <f t="shared" ref="E61:E68" si="42">IF(D61*15=0,"",D61*15)</f>
        <v>30</v>
      </c>
      <c r="F61" s="85">
        <v>2</v>
      </c>
      <c r="G61" s="86" t="s">
        <v>66</v>
      </c>
      <c r="H61" s="83"/>
      <c r="I61" s="84" t="str">
        <f t="shared" ref="I61:I68" si="43">IF(H61*15=0,"",H61*15)</f>
        <v/>
      </c>
      <c r="J61" s="85"/>
      <c r="K61" s="86"/>
      <c r="L61" s="83"/>
      <c r="M61" s="84" t="str">
        <f t="shared" ref="M61:M68" si="44">IF(L61*15=0,"",L61*15)</f>
        <v/>
      </c>
      <c r="N61" s="83"/>
      <c r="O61" s="84" t="str">
        <f t="shared" ref="O61:O68" si="45">IF(N61*15=0,"",N61*15)</f>
        <v/>
      </c>
      <c r="P61" s="85"/>
      <c r="Q61" s="85"/>
      <c r="R61" s="85"/>
      <c r="S61" s="84" t="str">
        <f t="shared" ref="S61:S68" si="46">IF(R61*15=0,"",R61*15)</f>
        <v/>
      </c>
      <c r="T61" s="85"/>
      <c r="U61" s="84" t="str">
        <f t="shared" ref="U61:U68" si="47">IF(T61*15=0,"",T61*15)</f>
        <v/>
      </c>
      <c r="V61" s="85"/>
      <c r="W61" s="85"/>
      <c r="X61" s="85"/>
      <c r="Y61" s="84" t="str">
        <f t="shared" ref="Y61:Y68" si="48">IF(X61*15=0,"",X61*15)</f>
        <v/>
      </c>
      <c r="Z61" s="85"/>
      <c r="AA61" s="84" t="str">
        <f t="shared" ref="AA61:AA68" si="49">IF(Z61*15=0,"",Z61*15)</f>
        <v/>
      </c>
      <c r="AB61" s="85"/>
      <c r="AC61" s="85"/>
      <c r="AD61" s="85"/>
      <c r="AE61" s="84" t="str">
        <f t="shared" ref="AE61:AE68" si="50">IF(AD61*15=0,"",AD61*15)</f>
        <v/>
      </c>
      <c r="AF61" s="85"/>
      <c r="AG61" s="84" t="str">
        <f t="shared" ref="AG61:AG68" si="51">IF(AF61*15=0,"",AF61*15)</f>
        <v/>
      </c>
      <c r="AH61" s="85"/>
      <c r="AI61" s="85"/>
      <c r="AJ61" s="272" t="s">
        <v>56</v>
      </c>
      <c r="AK61" s="272"/>
      <c r="AL61" s="272"/>
      <c r="AM61" s="272"/>
      <c r="AN61" s="273">
        <f>SUM(AL50)</f>
        <v>510</v>
      </c>
      <c r="AO61" s="273"/>
    </row>
    <row r="62" spans="1:41" s="87" customFormat="1" ht="15.75" customHeight="1" x14ac:dyDescent="0.3">
      <c r="A62" s="13" t="s">
        <v>117</v>
      </c>
      <c r="B62" s="63" t="s">
        <v>29</v>
      </c>
      <c r="C62" s="15" t="s">
        <v>103</v>
      </c>
      <c r="D62" s="88">
        <v>2</v>
      </c>
      <c r="E62" s="89">
        <f t="shared" si="42"/>
        <v>30</v>
      </c>
      <c r="F62" s="90">
        <v>2</v>
      </c>
      <c r="G62" s="91" t="s">
        <v>66</v>
      </c>
      <c r="H62" s="88"/>
      <c r="I62" s="89" t="str">
        <f t="shared" si="43"/>
        <v/>
      </c>
      <c r="J62" s="90"/>
      <c r="K62" s="91"/>
      <c r="L62" s="88"/>
      <c r="M62" s="89" t="str">
        <f t="shared" si="44"/>
        <v/>
      </c>
      <c r="N62" s="88"/>
      <c r="O62" s="89" t="str">
        <f t="shared" si="45"/>
        <v/>
      </c>
      <c r="P62" s="90"/>
      <c r="Q62" s="90"/>
      <c r="R62" s="90"/>
      <c r="S62" s="89" t="str">
        <f t="shared" si="46"/>
        <v/>
      </c>
      <c r="T62" s="90"/>
      <c r="U62" s="89" t="str">
        <f t="shared" si="47"/>
        <v/>
      </c>
      <c r="V62" s="90"/>
      <c r="W62" s="90"/>
      <c r="X62" s="90"/>
      <c r="Y62" s="89" t="str">
        <f t="shared" si="48"/>
        <v/>
      </c>
      <c r="Z62" s="90"/>
      <c r="AA62" s="89" t="str">
        <f t="shared" si="49"/>
        <v/>
      </c>
      <c r="AB62" s="90"/>
      <c r="AC62" s="90"/>
      <c r="AD62" s="90"/>
      <c r="AE62" s="89" t="str">
        <f t="shared" si="50"/>
        <v/>
      </c>
      <c r="AF62" s="90"/>
      <c r="AG62" s="89" t="str">
        <f t="shared" si="51"/>
        <v/>
      </c>
      <c r="AH62" s="90"/>
      <c r="AI62" s="90"/>
      <c r="AJ62" s="274" t="s">
        <v>58</v>
      </c>
      <c r="AK62" s="274"/>
      <c r="AL62" s="274"/>
      <c r="AM62" s="274"/>
      <c r="AN62" s="275">
        <f>SUM(AM50)</f>
        <v>240</v>
      </c>
      <c r="AO62" s="275"/>
    </row>
    <row r="63" spans="1:41" s="87" customFormat="1" ht="15.75" customHeight="1" x14ac:dyDescent="0.3">
      <c r="A63" s="13" t="s">
        <v>118</v>
      </c>
      <c r="B63" s="63" t="s">
        <v>29</v>
      </c>
      <c r="C63" s="15" t="s">
        <v>100</v>
      </c>
      <c r="D63" s="88"/>
      <c r="E63" s="89" t="str">
        <f t="shared" si="42"/>
        <v/>
      </c>
      <c r="F63" s="90"/>
      <c r="G63" s="91"/>
      <c r="H63" s="88">
        <v>2</v>
      </c>
      <c r="I63" s="89">
        <f t="shared" si="43"/>
        <v>30</v>
      </c>
      <c r="J63" s="90">
        <v>2</v>
      </c>
      <c r="K63" s="91" t="s">
        <v>66</v>
      </c>
      <c r="L63" s="88"/>
      <c r="M63" s="89" t="str">
        <f t="shared" si="44"/>
        <v/>
      </c>
      <c r="N63" s="88"/>
      <c r="O63" s="89" t="str">
        <f t="shared" si="45"/>
        <v/>
      </c>
      <c r="P63" s="90"/>
      <c r="Q63" s="90"/>
      <c r="R63" s="90"/>
      <c r="S63" s="89" t="str">
        <f t="shared" si="46"/>
        <v/>
      </c>
      <c r="T63" s="90"/>
      <c r="U63" s="89" t="str">
        <f t="shared" si="47"/>
        <v/>
      </c>
      <c r="V63" s="90"/>
      <c r="W63" s="90"/>
      <c r="X63" s="90"/>
      <c r="Y63" s="89" t="str">
        <f t="shared" si="48"/>
        <v/>
      </c>
      <c r="Z63" s="90"/>
      <c r="AA63" s="89" t="str">
        <f t="shared" si="49"/>
        <v/>
      </c>
      <c r="AB63" s="90"/>
      <c r="AC63" s="90"/>
      <c r="AD63" s="90"/>
      <c r="AE63" s="89" t="str">
        <f t="shared" si="50"/>
        <v/>
      </c>
      <c r="AF63" s="90"/>
      <c r="AG63" s="89" t="str">
        <f t="shared" si="51"/>
        <v/>
      </c>
      <c r="AH63" s="90"/>
      <c r="AI63" s="90"/>
      <c r="AJ63" s="274" t="s">
        <v>57</v>
      </c>
      <c r="AK63" s="274"/>
      <c r="AL63" s="274"/>
      <c r="AM63" s="274"/>
      <c r="AN63" s="276">
        <f>IF(AN62=0,"",AN62/(AN61+AN62))</f>
        <v>0.32</v>
      </c>
      <c r="AO63" s="276"/>
    </row>
    <row r="64" spans="1:41" s="87" customFormat="1" ht="15.75" customHeight="1" x14ac:dyDescent="0.3">
      <c r="A64" s="13" t="s">
        <v>119</v>
      </c>
      <c r="B64" s="63" t="s">
        <v>29</v>
      </c>
      <c r="C64" s="15" t="s">
        <v>101</v>
      </c>
      <c r="D64" s="88"/>
      <c r="E64" s="89" t="str">
        <f t="shared" si="42"/>
        <v/>
      </c>
      <c r="F64" s="90"/>
      <c r="G64" s="91"/>
      <c r="H64" s="88">
        <v>2</v>
      </c>
      <c r="I64" s="89">
        <f t="shared" si="43"/>
        <v>30</v>
      </c>
      <c r="J64" s="90">
        <v>2</v>
      </c>
      <c r="K64" s="91" t="s">
        <v>66</v>
      </c>
      <c r="L64" s="88"/>
      <c r="M64" s="89" t="str">
        <f t="shared" si="44"/>
        <v/>
      </c>
      <c r="N64" s="88"/>
      <c r="O64" s="89" t="str">
        <f t="shared" si="45"/>
        <v/>
      </c>
      <c r="P64" s="90"/>
      <c r="Q64" s="90"/>
      <c r="R64" s="90"/>
      <c r="S64" s="89" t="str">
        <f t="shared" si="46"/>
        <v/>
      </c>
      <c r="T64" s="90"/>
      <c r="U64" s="89" t="str">
        <f t="shared" si="47"/>
        <v/>
      </c>
      <c r="V64" s="90"/>
      <c r="W64" s="90"/>
      <c r="X64" s="90"/>
      <c r="Y64" s="89" t="str">
        <f t="shared" si="48"/>
        <v/>
      </c>
      <c r="Z64" s="90"/>
      <c r="AA64" s="89" t="str">
        <f t="shared" si="49"/>
        <v/>
      </c>
      <c r="AB64" s="90"/>
      <c r="AC64" s="90"/>
      <c r="AD64" s="90"/>
      <c r="AE64" s="89" t="str">
        <f t="shared" si="50"/>
        <v/>
      </c>
      <c r="AF64" s="90"/>
      <c r="AG64" s="89" t="str">
        <f t="shared" si="51"/>
        <v/>
      </c>
      <c r="AH64" s="90"/>
      <c r="AI64" s="90"/>
      <c r="AJ64" s="278"/>
      <c r="AK64" s="278"/>
      <c r="AL64" s="278"/>
      <c r="AM64" s="278"/>
      <c r="AN64" s="277"/>
      <c r="AO64" s="277"/>
    </row>
    <row r="65" spans="1:41" s="87" customFormat="1" ht="15.75" customHeight="1" x14ac:dyDescent="0.3">
      <c r="A65" s="13" t="s">
        <v>149</v>
      </c>
      <c r="B65" s="63" t="s">
        <v>29</v>
      </c>
      <c r="C65" s="15" t="s">
        <v>148</v>
      </c>
      <c r="D65" s="88"/>
      <c r="E65" s="89" t="str">
        <f t="shared" si="42"/>
        <v/>
      </c>
      <c r="F65" s="90"/>
      <c r="G65" s="91"/>
      <c r="H65" s="88">
        <v>2</v>
      </c>
      <c r="I65" s="89">
        <f>IF(H65*15=0,"",H65*15)</f>
        <v>30</v>
      </c>
      <c r="J65" s="90">
        <v>2</v>
      </c>
      <c r="K65" s="91" t="s">
        <v>66</v>
      </c>
      <c r="L65" s="88"/>
      <c r="M65" s="89" t="str">
        <f t="shared" si="44"/>
        <v/>
      </c>
      <c r="N65" s="88"/>
      <c r="O65" s="89" t="str">
        <f t="shared" si="45"/>
        <v/>
      </c>
      <c r="P65" s="90"/>
      <c r="Q65" s="90"/>
      <c r="R65" s="90"/>
      <c r="S65" s="89" t="str">
        <f t="shared" si="46"/>
        <v/>
      </c>
      <c r="T65" s="90"/>
      <c r="U65" s="89" t="str">
        <f t="shared" si="47"/>
        <v/>
      </c>
      <c r="V65" s="90"/>
      <c r="W65" s="90"/>
      <c r="X65" s="90"/>
      <c r="Y65" s="89" t="str">
        <f t="shared" si="48"/>
        <v/>
      </c>
      <c r="Z65" s="90"/>
      <c r="AA65" s="89" t="str">
        <f t="shared" si="49"/>
        <v/>
      </c>
      <c r="AB65" s="90"/>
      <c r="AC65" s="90"/>
      <c r="AD65" s="90"/>
      <c r="AE65" s="89" t="str">
        <f t="shared" si="50"/>
        <v/>
      </c>
      <c r="AF65" s="90"/>
      <c r="AG65" s="89" t="str">
        <f t="shared" si="51"/>
        <v/>
      </c>
      <c r="AH65" s="90"/>
      <c r="AI65" s="90"/>
      <c r="AJ65" s="278"/>
      <c r="AK65" s="278"/>
      <c r="AL65" s="278"/>
      <c r="AM65" s="278"/>
      <c r="AN65" s="277"/>
      <c r="AO65" s="277"/>
    </row>
    <row r="66" spans="1:41" s="87" customFormat="1" ht="15.75" customHeight="1" x14ac:dyDescent="0.3">
      <c r="A66" s="13"/>
      <c r="B66" s="63" t="s">
        <v>29</v>
      </c>
      <c r="C66" s="15"/>
      <c r="D66" s="88"/>
      <c r="E66" s="89" t="str">
        <f t="shared" si="42"/>
        <v/>
      </c>
      <c r="F66" s="90"/>
      <c r="G66" s="91"/>
      <c r="H66" s="88"/>
      <c r="I66" s="89" t="str">
        <f t="shared" si="43"/>
        <v/>
      </c>
      <c r="J66" s="90"/>
      <c r="K66" s="91"/>
      <c r="L66" s="88"/>
      <c r="M66" s="89" t="str">
        <f t="shared" si="44"/>
        <v/>
      </c>
      <c r="N66" s="88"/>
      <c r="O66" s="89" t="str">
        <f t="shared" si="45"/>
        <v/>
      </c>
      <c r="P66" s="90"/>
      <c r="Q66" s="90"/>
      <c r="R66" s="90"/>
      <c r="S66" s="89" t="str">
        <f t="shared" si="46"/>
        <v/>
      </c>
      <c r="T66" s="90"/>
      <c r="U66" s="89" t="str">
        <f t="shared" si="47"/>
        <v/>
      </c>
      <c r="V66" s="90"/>
      <c r="W66" s="90"/>
      <c r="X66" s="90"/>
      <c r="Y66" s="89" t="str">
        <f t="shared" si="48"/>
        <v/>
      </c>
      <c r="Z66" s="90"/>
      <c r="AA66" s="89" t="str">
        <f t="shared" si="49"/>
        <v/>
      </c>
      <c r="AB66" s="90"/>
      <c r="AC66" s="90"/>
      <c r="AD66" s="90"/>
      <c r="AE66" s="89" t="str">
        <f t="shared" si="50"/>
        <v/>
      </c>
      <c r="AF66" s="90"/>
      <c r="AG66" s="89" t="str">
        <f t="shared" si="51"/>
        <v/>
      </c>
      <c r="AH66" s="90"/>
      <c r="AI66" s="90"/>
      <c r="AJ66" s="278"/>
      <c r="AK66" s="278"/>
      <c r="AL66" s="278"/>
      <c r="AM66" s="278"/>
      <c r="AN66" s="277"/>
      <c r="AO66" s="277"/>
    </row>
    <row r="67" spans="1:41" s="87" customFormat="1" ht="15.75" customHeight="1" x14ac:dyDescent="0.3">
      <c r="A67" s="13"/>
      <c r="B67" s="63" t="s">
        <v>29</v>
      </c>
      <c r="C67" s="15"/>
      <c r="D67" s="88"/>
      <c r="E67" s="17" t="str">
        <f t="shared" si="42"/>
        <v/>
      </c>
      <c r="F67" s="90"/>
      <c r="G67" s="91"/>
      <c r="H67" s="88"/>
      <c r="I67" s="17" t="str">
        <f t="shared" si="43"/>
        <v/>
      </c>
      <c r="J67" s="90"/>
      <c r="K67" s="91"/>
      <c r="L67" s="88"/>
      <c r="M67" s="17" t="str">
        <f t="shared" si="44"/>
        <v/>
      </c>
      <c r="N67" s="88"/>
      <c r="O67" s="17" t="str">
        <f t="shared" si="45"/>
        <v/>
      </c>
      <c r="P67" s="90"/>
      <c r="Q67" s="90"/>
      <c r="R67" s="90"/>
      <c r="S67" s="17" t="str">
        <f t="shared" si="46"/>
        <v/>
      </c>
      <c r="T67" s="90"/>
      <c r="U67" s="17" t="str">
        <f t="shared" si="47"/>
        <v/>
      </c>
      <c r="V67" s="90"/>
      <c r="W67" s="90"/>
      <c r="X67" s="90"/>
      <c r="Y67" s="17" t="str">
        <f t="shared" si="48"/>
        <v/>
      </c>
      <c r="Z67" s="90"/>
      <c r="AA67" s="17" t="str">
        <f t="shared" si="49"/>
        <v/>
      </c>
      <c r="AB67" s="90"/>
      <c r="AC67" s="90"/>
      <c r="AD67" s="90"/>
      <c r="AE67" s="17" t="str">
        <f t="shared" si="50"/>
        <v/>
      </c>
      <c r="AF67" s="90"/>
      <c r="AG67" s="17" t="str">
        <f t="shared" si="51"/>
        <v/>
      </c>
      <c r="AH67" s="90"/>
      <c r="AI67" s="90"/>
      <c r="AJ67" s="278"/>
      <c r="AK67" s="278"/>
      <c r="AL67" s="278"/>
      <c r="AM67" s="278"/>
      <c r="AN67" s="277"/>
      <c r="AO67" s="277"/>
    </row>
    <row r="68" spans="1:41" s="87" customFormat="1" ht="15.75" customHeight="1" thickBot="1" x14ac:dyDescent="0.35">
      <c r="A68" s="13"/>
      <c r="B68" s="67" t="s">
        <v>29</v>
      </c>
      <c r="C68" s="15"/>
      <c r="D68" s="88"/>
      <c r="E68" s="65" t="str">
        <f t="shared" si="42"/>
        <v/>
      </c>
      <c r="F68" s="90"/>
      <c r="G68" s="91"/>
      <c r="H68" s="88"/>
      <c r="I68" s="65" t="str">
        <f t="shared" si="43"/>
        <v/>
      </c>
      <c r="J68" s="90"/>
      <c r="K68" s="91"/>
      <c r="L68" s="88"/>
      <c r="M68" s="65" t="str">
        <f t="shared" si="44"/>
        <v/>
      </c>
      <c r="N68" s="88"/>
      <c r="O68" s="65" t="str">
        <f t="shared" si="45"/>
        <v/>
      </c>
      <c r="P68" s="90"/>
      <c r="Q68" s="90"/>
      <c r="R68" s="90"/>
      <c r="S68" s="65" t="str">
        <f t="shared" si="46"/>
        <v/>
      </c>
      <c r="T68" s="90"/>
      <c r="U68" s="65" t="str">
        <f t="shared" si="47"/>
        <v/>
      </c>
      <c r="V68" s="90"/>
      <c r="W68" s="90"/>
      <c r="X68" s="90"/>
      <c r="Y68" s="65" t="str">
        <f t="shared" si="48"/>
        <v/>
      </c>
      <c r="Z68" s="90"/>
      <c r="AA68" s="65" t="str">
        <f t="shared" si="49"/>
        <v/>
      </c>
      <c r="AB68" s="90"/>
      <c r="AC68" s="90"/>
      <c r="AD68" s="90"/>
      <c r="AE68" s="65" t="str">
        <f t="shared" si="50"/>
        <v/>
      </c>
      <c r="AF68" s="90"/>
      <c r="AG68" s="65" t="str">
        <f t="shared" si="51"/>
        <v/>
      </c>
      <c r="AH68" s="90"/>
      <c r="AI68" s="90"/>
      <c r="AJ68" s="278"/>
      <c r="AK68" s="278"/>
      <c r="AL68" s="278"/>
      <c r="AM68" s="278"/>
      <c r="AN68" s="277"/>
      <c r="AO68" s="277"/>
    </row>
    <row r="69" spans="1:41" s="87" customFormat="1" ht="9.9499999999999993" customHeight="1" thickTop="1" thickBot="1" x14ac:dyDescent="0.25">
      <c r="A69" s="281"/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93"/>
      <c r="AK69" s="93"/>
      <c r="AL69" s="93"/>
      <c r="AM69" s="93"/>
      <c r="AN69" s="93"/>
      <c r="AO69" s="94"/>
    </row>
    <row r="70" spans="1:41" s="87" customFormat="1" ht="15.95" customHeight="1" thickTop="1" x14ac:dyDescent="0.25">
      <c r="A70" s="13" t="s">
        <v>112</v>
      </c>
      <c r="B70" s="95"/>
      <c r="C70" s="233" t="s">
        <v>30</v>
      </c>
      <c r="D70" s="231"/>
      <c r="E70" s="247">
        <v>70</v>
      </c>
      <c r="F70" s="96"/>
      <c r="G70" s="235" t="s">
        <v>130</v>
      </c>
      <c r="H70" s="231"/>
      <c r="I70" s="96"/>
      <c r="J70" s="96"/>
      <c r="K70" s="96"/>
      <c r="L70" s="96"/>
      <c r="M70" s="96"/>
      <c r="N70" s="96"/>
      <c r="O70" s="96"/>
      <c r="P70" s="96"/>
      <c r="Q70" s="171"/>
      <c r="R70" s="96"/>
      <c r="S70" s="96"/>
      <c r="T70" s="96"/>
      <c r="U70" s="96"/>
      <c r="V70" s="96"/>
      <c r="W70" s="171"/>
      <c r="X70" s="96"/>
      <c r="Y70" s="96"/>
      <c r="Z70" s="96"/>
      <c r="AA70" s="96"/>
      <c r="AB70" s="96"/>
      <c r="AC70" s="171"/>
      <c r="AD70" s="96"/>
      <c r="AE70" s="96"/>
      <c r="AF70" s="96"/>
      <c r="AG70" s="96"/>
      <c r="AH70" s="96"/>
      <c r="AI70" s="174"/>
      <c r="AJ70" s="97"/>
      <c r="AK70" s="98"/>
      <c r="AL70" s="98"/>
      <c r="AM70" s="98"/>
      <c r="AN70" s="98"/>
      <c r="AO70" s="99"/>
    </row>
    <row r="71" spans="1:41" s="87" customFormat="1" ht="15.75" customHeight="1" thickBot="1" x14ac:dyDescent="0.35">
      <c r="A71" s="13" t="s">
        <v>120</v>
      </c>
      <c r="B71" s="100"/>
      <c r="C71" s="230" t="s">
        <v>31</v>
      </c>
      <c r="D71" s="232"/>
      <c r="E71" s="101">
        <v>70</v>
      </c>
      <c r="F71" s="102"/>
      <c r="G71" s="236"/>
      <c r="H71" s="234"/>
      <c r="I71" s="101"/>
      <c r="J71" s="102"/>
      <c r="K71" s="102" t="s">
        <v>130</v>
      </c>
      <c r="L71" s="102"/>
      <c r="M71" s="101"/>
      <c r="N71" s="101"/>
      <c r="O71" s="101"/>
      <c r="P71" s="102"/>
      <c r="Q71" s="102"/>
      <c r="R71" s="102"/>
      <c r="S71" s="101"/>
      <c r="T71" s="101"/>
      <c r="U71" s="101"/>
      <c r="V71" s="102"/>
      <c r="W71" s="102"/>
      <c r="X71" s="102"/>
      <c r="Y71" s="101"/>
      <c r="Z71" s="101"/>
      <c r="AA71" s="101"/>
      <c r="AB71" s="102"/>
      <c r="AC71" s="102"/>
      <c r="AD71" s="102"/>
      <c r="AE71" s="101"/>
      <c r="AF71" s="101"/>
      <c r="AG71" s="101"/>
      <c r="AH71" s="102"/>
      <c r="AI71" s="103"/>
      <c r="AJ71" s="104"/>
      <c r="AK71" s="105"/>
      <c r="AL71" s="105"/>
      <c r="AM71" s="105"/>
      <c r="AN71" s="105"/>
      <c r="AO71" s="106"/>
    </row>
    <row r="72" spans="1:41" s="87" customFormat="1" ht="9.9499999999999993" customHeight="1" thickTop="1" thickBot="1" x14ac:dyDescent="0.25">
      <c r="A72" s="282"/>
      <c r="B72" s="282"/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  <c r="AA72" s="282"/>
      <c r="AB72" s="282"/>
      <c r="AC72" s="282"/>
      <c r="AD72" s="282"/>
      <c r="AE72" s="282"/>
      <c r="AF72" s="282"/>
      <c r="AG72" s="282"/>
      <c r="AH72" s="282"/>
      <c r="AI72" s="282"/>
      <c r="AJ72" s="93"/>
      <c r="AK72" s="93"/>
      <c r="AL72" s="93"/>
      <c r="AM72" s="93"/>
      <c r="AN72" s="93"/>
      <c r="AO72" s="94"/>
    </row>
    <row r="73" spans="1:41" s="87" customFormat="1" ht="15.75" customHeight="1" thickTop="1" x14ac:dyDescent="0.2">
      <c r="A73" s="283" t="s">
        <v>32</v>
      </c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107"/>
      <c r="AK73" s="107"/>
      <c r="AL73" s="107"/>
      <c r="AM73" s="107"/>
      <c r="AN73" s="107"/>
      <c r="AO73" s="108"/>
    </row>
    <row r="74" spans="1:41" s="87" customFormat="1" ht="15.75" customHeight="1" x14ac:dyDescent="0.3">
      <c r="A74" s="109"/>
      <c r="B74" s="63"/>
      <c r="C74" s="228" t="s">
        <v>33</v>
      </c>
      <c r="D74" s="111"/>
      <c r="E74" s="111"/>
      <c r="F74" s="23"/>
      <c r="G74" s="112" t="str">
        <f>IF(COUNTIF(G10:G56,"A")=0,"",COUNTIF(G10:G56,"A"))</f>
        <v/>
      </c>
      <c r="H74" s="110"/>
      <c r="I74" s="111"/>
      <c r="J74" s="23"/>
      <c r="K74" s="112">
        <f>IF(COUNTIF(K10:K56,"A")=0,"",COUNTIF(K10:K56,"A"))</f>
        <v>1</v>
      </c>
      <c r="L74" s="110"/>
      <c r="M74" s="111"/>
      <c r="N74" s="111"/>
      <c r="O74" s="111"/>
      <c r="P74" s="23"/>
      <c r="Q74" s="112" t="str">
        <f>IF(COUNTIF(Q10:Q56,"A")=0,"",COUNTIF(Q10:Q56,"A"))</f>
        <v/>
      </c>
      <c r="R74" s="110"/>
      <c r="S74" s="111"/>
      <c r="T74" s="111"/>
      <c r="U74" s="111"/>
      <c r="V74" s="23"/>
      <c r="W74" s="112" t="str">
        <f>IF(COUNTIF(W10:W56,"A")=0,"",COUNTIF(W10:W56,"A"))</f>
        <v/>
      </c>
      <c r="X74" s="110"/>
      <c r="Y74" s="111"/>
      <c r="Z74" s="111"/>
      <c r="AA74" s="111"/>
      <c r="AB74" s="23"/>
      <c r="AC74" s="112" t="str">
        <f>IF(COUNTIF(AC10:AC56,"A")=0,"",COUNTIF(AC10:AC56,"A"))</f>
        <v/>
      </c>
      <c r="AD74" s="110"/>
      <c r="AE74" s="111"/>
      <c r="AF74" s="111"/>
      <c r="AG74" s="111"/>
      <c r="AH74" s="23"/>
      <c r="AI74" s="112" t="str">
        <f>IF(COUNTIF(AI10:AI56,"A")=0,"",COUNTIF(AI10:AI56,"A"))</f>
        <v/>
      </c>
      <c r="AJ74" s="113"/>
      <c r="AK74" s="111"/>
      <c r="AL74" s="111"/>
      <c r="AM74" s="111"/>
      <c r="AN74" s="23"/>
      <c r="AO74" s="114">
        <f t="shared" ref="AO74:AO88" si="52">IF(SUM(D74:AI74)=0,"",SUM(D74:AI74))</f>
        <v>1</v>
      </c>
    </row>
    <row r="75" spans="1:41" s="87" customFormat="1" ht="15.75" customHeight="1" x14ac:dyDescent="0.3">
      <c r="A75" s="115"/>
      <c r="B75" s="63"/>
      <c r="C75" s="228" t="s">
        <v>34</v>
      </c>
      <c r="D75" s="111"/>
      <c r="E75" s="111"/>
      <c r="F75" s="23"/>
      <c r="G75" s="112" t="str">
        <f>IF(COUNTIF(G10:G56,"B")=0,"",COUNTIF(G10:G56,"B"))</f>
        <v/>
      </c>
      <c r="H75" s="110"/>
      <c r="I75" s="111"/>
      <c r="J75" s="23"/>
      <c r="K75" s="112" t="str">
        <f>IF(COUNTIF(K10:K56,"B")=0,"",COUNTIF(K10:K56,"B"))</f>
        <v/>
      </c>
      <c r="L75" s="110"/>
      <c r="M75" s="111"/>
      <c r="N75" s="111"/>
      <c r="O75" s="111"/>
      <c r="P75" s="23"/>
      <c r="Q75" s="112" t="str">
        <f>IF(COUNTIF(Q10:Q56,"B")=0,"",COUNTIF(Q10:Q56,"B"))</f>
        <v/>
      </c>
      <c r="R75" s="110"/>
      <c r="S75" s="111"/>
      <c r="T75" s="111"/>
      <c r="U75" s="111"/>
      <c r="V75" s="23"/>
      <c r="W75" s="112" t="str">
        <f>IF(COUNTIF(W10:W56,"B")=0,"",COUNTIF(W10:W56,"B"))</f>
        <v/>
      </c>
      <c r="X75" s="110"/>
      <c r="Y75" s="111"/>
      <c r="Z75" s="111"/>
      <c r="AA75" s="111"/>
      <c r="AB75" s="23"/>
      <c r="AC75" s="112" t="str">
        <f>IF(COUNTIF(AC10:AC56,"B")=0,"",COUNTIF(AC10:AC56,"B"))</f>
        <v/>
      </c>
      <c r="AD75" s="110"/>
      <c r="AE75" s="111"/>
      <c r="AF75" s="111"/>
      <c r="AG75" s="111"/>
      <c r="AH75" s="23"/>
      <c r="AI75" s="112" t="str">
        <f>IF(COUNTIF(AI10:AI56,"B")=0,"",COUNTIF(AI10:AI56,"B"))</f>
        <v/>
      </c>
      <c r="AJ75" s="113"/>
      <c r="AK75" s="111"/>
      <c r="AL75" s="111"/>
      <c r="AM75" s="111"/>
      <c r="AN75" s="23"/>
      <c r="AO75" s="114" t="str">
        <f t="shared" si="52"/>
        <v/>
      </c>
    </row>
    <row r="76" spans="1:41" s="87" customFormat="1" ht="15.75" customHeight="1" x14ac:dyDescent="0.3">
      <c r="A76" s="115"/>
      <c r="B76" s="63"/>
      <c r="C76" s="228" t="s">
        <v>35</v>
      </c>
      <c r="D76" s="111"/>
      <c r="E76" s="111"/>
      <c r="F76" s="23"/>
      <c r="G76" s="112">
        <f>IF(COUNTIF(G10:G56,"F")=0,"",COUNTIF(G10:G56,"F"))</f>
        <v>8</v>
      </c>
      <c r="H76" s="110"/>
      <c r="I76" s="111"/>
      <c r="J76" s="23"/>
      <c r="K76" s="112">
        <f>IF(COUNTIF(K10:K56,"F")=0,"",COUNTIF(K10:K56,"F"))</f>
        <v>8</v>
      </c>
      <c r="L76" s="110"/>
      <c r="M76" s="111"/>
      <c r="N76" s="111"/>
      <c r="O76" s="111"/>
      <c r="P76" s="23"/>
      <c r="Q76" s="112" t="str">
        <f>IF(COUNTIF(Q10:Q56,"F")=0,"",COUNTIF(Q10:Q56,"F"))</f>
        <v/>
      </c>
      <c r="R76" s="110"/>
      <c r="S76" s="111"/>
      <c r="T76" s="111"/>
      <c r="U76" s="111"/>
      <c r="V76" s="23"/>
      <c r="W76" s="112" t="str">
        <f>IF(COUNTIF(W10:W56,"F")=0,"",COUNTIF(W10:W56,"F"))</f>
        <v/>
      </c>
      <c r="X76" s="110"/>
      <c r="Y76" s="111"/>
      <c r="Z76" s="111"/>
      <c r="AA76" s="111"/>
      <c r="AB76" s="23"/>
      <c r="AC76" s="112" t="str">
        <f>IF(COUNTIF(AC10:AC56,"F")=0,"",COUNTIF(AC10:AC56,"F"))</f>
        <v/>
      </c>
      <c r="AD76" s="110"/>
      <c r="AE76" s="111"/>
      <c r="AF76" s="111"/>
      <c r="AG76" s="111"/>
      <c r="AH76" s="23"/>
      <c r="AI76" s="112" t="str">
        <f>IF(COUNTIF(AI10:AI56,"F")=0,"",COUNTIF(AI10:AI56,"F"))</f>
        <v/>
      </c>
      <c r="AJ76" s="113"/>
      <c r="AK76" s="111"/>
      <c r="AL76" s="111"/>
      <c r="AM76" s="111"/>
      <c r="AN76" s="23"/>
      <c r="AO76" s="114">
        <f t="shared" si="52"/>
        <v>16</v>
      </c>
    </row>
    <row r="77" spans="1:41" s="87" customFormat="1" ht="15.75" customHeight="1" x14ac:dyDescent="0.25">
      <c r="A77" s="115"/>
      <c r="B77" s="116"/>
      <c r="C77" s="228" t="s">
        <v>36</v>
      </c>
      <c r="D77" s="118"/>
      <c r="E77" s="118"/>
      <c r="F77" s="119"/>
      <c r="G77" s="112" t="str">
        <f>IF(COUNTIF(G10:G56,"F(Z)")=0,"",COUNTIF(G10:G56,"F(Z)"))</f>
        <v/>
      </c>
      <c r="H77" s="117"/>
      <c r="I77" s="118"/>
      <c r="J77" s="119"/>
      <c r="K77" s="112">
        <f>IF(COUNTIF(K10:K56,"F(Z)")=0,"",COUNTIF(K10:K56,"F(Z)"))</f>
        <v>2</v>
      </c>
      <c r="L77" s="117"/>
      <c r="M77" s="118"/>
      <c r="N77" s="118"/>
      <c r="O77" s="118"/>
      <c r="P77" s="119"/>
      <c r="Q77" s="112" t="str">
        <f>IF(COUNTIF(Q10:Q56,"F(Z)")=0,"",COUNTIF(Q10:Q56,"F(Z)"))</f>
        <v/>
      </c>
      <c r="R77" s="117"/>
      <c r="S77" s="118"/>
      <c r="T77" s="118"/>
      <c r="U77" s="118"/>
      <c r="V77" s="119"/>
      <c r="W77" s="112" t="str">
        <f>IF(COUNTIF(W10:W56,"F(Z)")=0,"",COUNTIF(W10:W56,"F(Z)"))</f>
        <v/>
      </c>
      <c r="X77" s="117"/>
      <c r="Y77" s="118"/>
      <c r="Z77" s="118"/>
      <c r="AA77" s="118"/>
      <c r="AB77" s="119"/>
      <c r="AC77" s="112" t="str">
        <f>IF(COUNTIF(AC10:AC56,"F(Z)")=0,"",COUNTIF(AC10:AC56,"F(Z)"))</f>
        <v/>
      </c>
      <c r="AD77" s="117"/>
      <c r="AE77" s="118"/>
      <c r="AF77" s="118"/>
      <c r="AG77" s="118"/>
      <c r="AH77" s="119"/>
      <c r="AI77" s="112" t="str">
        <f>IF(COUNTIF(AI10:AI56,"F(Z)")=0,"",COUNTIF(AI10:AI56,"F(Z)"))</f>
        <v/>
      </c>
      <c r="AJ77" s="120"/>
      <c r="AK77" s="118"/>
      <c r="AL77" s="118"/>
      <c r="AM77" s="118"/>
      <c r="AN77" s="119"/>
      <c r="AO77" s="114">
        <f t="shared" si="52"/>
        <v>2</v>
      </c>
    </row>
    <row r="78" spans="1:41" s="87" customFormat="1" ht="15.75" customHeight="1" x14ac:dyDescent="0.3">
      <c r="A78" s="115"/>
      <c r="B78" s="63"/>
      <c r="C78" s="228" t="s">
        <v>37</v>
      </c>
      <c r="D78" s="111"/>
      <c r="E78" s="111"/>
      <c r="F78" s="23"/>
      <c r="G78" s="112" t="str">
        <f>IF(COUNTIF(G10:G56,"G")=0,"",COUNTIF(G10:G56,"G"))</f>
        <v/>
      </c>
      <c r="H78" s="110"/>
      <c r="I78" s="111"/>
      <c r="J78" s="23"/>
      <c r="K78" s="112" t="str">
        <f>IF(COUNTIF(K10:K56,"G")=0,"",COUNTIF(K10:K56,"G"))</f>
        <v/>
      </c>
      <c r="L78" s="110"/>
      <c r="M78" s="111"/>
      <c r="N78" s="111"/>
      <c r="O78" s="111"/>
      <c r="P78" s="23"/>
      <c r="Q78" s="112" t="str">
        <f>IF(COUNTIF(Q10:Q56,"G")=0,"",COUNTIF(Q10:Q56,"G"))</f>
        <v/>
      </c>
      <c r="R78" s="110"/>
      <c r="S78" s="111"/>
      <c r="T78" s="111"/>
      <c r="U78" s="111"/>
      <c r="V78" s="23"/>
      <c r="W78" s="112" t="str">
        <f>IF(COUNTIF(W10:W56,"G")=0,"",COUNTIF(W10:W56,"G"))</f>
        <v/>
      </c>
      <c r="X78" s="110"/>
      <c r="Y78" s="111"/>
      <c r="Z78" s="111"/>
      <c r="AA78" s="111"/>
      <c r="AB78" s="23"/>
      <c r="AC78" s="112" t="str">
        <f>IF(COUNTIF(AC10:AC56,"G")=0,"",COUNTIF(AC10:AC56,"G"))</f>
        <v/>
      </c>
      <c r="AD78" s="110"/>
      <c r="AE78" s="111"/>
      <c r="AF78" s="111"/>
      <c r="AG78" s="111"/>
      <c r="AH78" s="23"/>
      <c r="AI78" s="112" t="str">
        <f>IF(COUNTIF(AI10:AI56,"G")=0,"",COUNTIF(AI10:AI56,"G"))</f>
        <v/>
      </c>
      <c r="AJ78" s="113"/>
      <c r="AK78" s="111"/>
      <c r="AL78" s="111"/>
      <c r="AM78" s="111"/>
      <c r="AN78" s="23"/>
      <c r="AO78" s="114" t="str">
        <f t="shared" si="52"/>
        <v/>
      </c>
    </row>
    <row r="79" spans="1:41" s="87" customFormat="1" ht="15.75" customHeight="1" x14ac:dyDescent="0.3">
      <c r="A79" s="115"/>
      <c r="B79" s="63"/>
      <c r="C79" s="228" t="s">
        <v>38</v>
      </c>
      <c r="D79" s="111"/>
      <c r="E79" s="111"/>
      <c r="F79" s="23"/>
      <c r="G79" s="112" t="str">
        <f>IF(COUNTIF(G10:G56,"G(Z)")=0,"",COUNTIF(G10:G56,"G(Z)"))</f>
        <v/>
      </c>
      <c r="H79" s="110"/>
      <c r="I79" s="111"/>
      <c r="J79" s="23"/>
      <c r="K79" s="112" t="str">
        <f>IF(COUNTIF(K10:K56,"G(Z)")=0,"",COUNTIF(K10:K56,"G(Z)"))</f>
        <v/>
      </c>
      <c r="L79" s="110"/>
      <c r="M79" s="111"/>
      <c r="N79" s="111"/>
      <c r="O79" s="111"/>
      <c r="P79" s="23"/>
      <c r="Q79" s="112" t="str">
        <f>IF(COUNTIF(Q10:Q56,"G(Z)")=0,"",COUNTIF(Q10:Q56,"G(Z)"))</f>
        <v/>
      </c>
      <c r="R79" s="110"/>
      <c r="S79" s="111"/>
      <c r="T79" s="111"/>
      <c r="U79" s="111"/>
      <c r="V79" s="23"/>
      <c r="W79" s="112" t="str">
        <f>IF(COUNTIF(W10:W56,"G(Z)")=0,"",COUNTIF(W10:W56,"G(Z)"))</f>
        <v/>
      </c>
      <c r="X79" s="110"/>
      <c r="Y79" s="111"/>
      <c r="Z79" s="111"/>
      <c r="AA79" s="111"/>
      <c r="AB79" s="23"/>
      <c r="AC79" s="112" t="str">
        <f>IF(COUNTIF(AC10:AC56,"G(Z)")=0,"",COUNTIF(AC10:AC56,"G(Z)"))</f>
        <v/>
      </c>
      <c r="AD79" s="110"/>
      <c r="AE79" s="111"/>
      <c r="AF79" s="111"/>
      <c r="AG79" s="111"/>
      <c r="AH79" s="23"/>
      <c r="AI79" s="112" t="str">
        <f>IF(COUNTIF(AI10:AI56,"G(Z)")=0,"",COUNTIF(AI10:AI56,"G(Z)"))</f>
        <v/>
      </c>
      <c r="AJ79" s="113"/>
      <c r="AK79" s="111"/>
      <c r="AL79" s="111"/>
      <c r="AM79" s="111"/>
      <c r="AN79" s="23"/>
      <c r="AO79" s="114" t="str">
        <f t="shared" si="52"/>
        <v/>
      </c>
    </row>
    <row r="80" spans="1:41" s="87" customFormat="1" ht="15.75" customHeight="1" x14ac:dyDescent="0.3">
      <c r="A80" s="115"/>
      <c r="B80" s="63"/>
      <c r="C80" s="228" t="s">
        <v>132</v>
      </c>
      <c r="D80" s="111"/>
      <c r="E80" s="111"/>
      <c r="F80" s="23"/>
      <c r="G80" s="112">
        <f>IF(COUNTIF(G10:G56,"K")=0,"",COUNTIF(G10:G56,"K"))</f>
        <v>5</v>
      </c>
      <c r="H80" s="110"/>
      <c r="I80" s="111"/>
      <c r="J80" s="23"/>
      <c r="K80" s="112">
        <f>IF(COUNTIF(K10:K56,"K")=0,"",COUNTIF(K10:K56,"K"))</f>
        <v>1</v>
      </c>
      <c r="L80" s="110"/>
      <c r="M80" s="111"/>
      <c r="N80" s="111"/>
      <c r="O80" s="111"/>
      <c r="P80" s="23"/>
      <c r="Q80" s="112" t="str">
        <f>IF(COUNTIF(Q10:Q56,"V")=0,"",COUNTIF(Q10:Q56,"V"))</f>
        <v/>
      </c>
      <c r="R80" s="110"/>
      <c r="S80" s="111"/>
      <c r="T80" s="111"/>
      <c r="U80" s="111"/>
      <c r="V80" s="23"/>
      <c r="W80" s="112" t="str">
        <f>IF(COUNTIF(W10:W56,"V")=0,"",COUNTIF(W10:W56,"V"))</f>
        <v/>
      </c>
      <c r="X80" s="110"/>
      <c r="Y80" s="111"/>
      <c r="Z80" s="111"/>
      <c r="AA80" s="111"/>
      <c r="AB80" s="23"/>
      <c r="AC80" s="112" t="str">
        <f>IF(COUNTIF(AC10:AC56,"V")=0,"",COUNTIF(AC10:AC56,"V"))</f>
        <v/>
      </c>
      <c r="AD80" s="110"/>
      <c r="AE80" s="111"/>
      <c r="AF80" s="111"/>
      <c r="AG80" s="111"/>
      <c r="AH80" s="23"/>
      <c r="AI80" s="112" t="str">
        <f>IF(COUNTIF(AI10:AI56,"V")=0,"",COUNTIF(AI10:AI56,"V"))</f>
        <v/>
      </c>
      <c r="AJ80" s="113"/>
      <c r="AK80" s="111"/>
      <c r="AL80" s="111"/>
      <c r="AM80" s="111"/>
      <c r="AN80" s="23"/>
      <c r="AO80" s="114">
        <f t="shared" si="52"/>
        <v>6</v>
      </c>
    </row>
    <row r="81" spans="1:41" s="87" customFormat="1" ht="15.75" customHeight="1" x14ac:dyDescent="0.3">
      <c r="A81" s="115"/>
      <c r="B81" s="63"/>
      <c r="C81" s="228" t="s">
        <v>133</v>
      </c>
      <c r="D81" s="111"/>
      <c r="E81" s="111"/>
      <c r="F81" s="23"/>
      <c r="G81" s="112">
        <f>IF(COUNTIF(G10:G56,"K(Z)")=0,"",COUNTIF(G10:G56,"K(Z)"))</f>
        <v>1</v>
      </c>
      <c r="H81" s="110"/>
      <c r="I81" s="111"/>
      <c r="J81" s="23"/>
      <c r="K81" s="112" t="str">
        <f>IF(COUNTIF(K10:K56,"K(Z)")=0,"",COUNTIF(K10:K56,"K(Z)"))</f>
        <v/>
      </c>
      <c r="L81" s="110"/>
      <c r="M81" s="111"/>
      <c r="N81" s="111"/>
      <c r="O81" s="111"/>
      <c r="P81" s="23"/>
      <c r="Q81" s="112" t="str">
        <f>IF(COUNTIF(Q10:Q56,"V(Z)")=0,"",COUNTIF(Q10:Q56,"V(Z)"))</f>
        <v/>
      </c>
      <c r="R81" s="110"/>
      <c r="S81" s="111"/>
      <c r="T81" s="111"/>
      <c r="U81" s="111"/>
      <c r="V81" s="23"/>
      <c r="W81" s="112" t="str">
        <f>IF(COUNTIF(W10:W56,"V(Z)")=0,"",COUNTIF(W10:W56,"V(Z)"))</f>
        <v/>
      </c>
      <c r="X81" s="110"/>
      <c r="Y81" s="111"/>
      <c r="Z81" s="111"/>
      <c r="AA81" s="111"/>
      <c r="AB81" s="23"/>
      <c r="AC81" s="112" t="str">
        <f>IF(COUNTIF(AC10:AC56,"V(Z)")=0,"",COUNTIF(AC10:AC56,"V(Z)"))</f>
        <v/>
      </c>
      <c r="AD81" s="110"/>
      <c r="AE81" s="111"/>
      <c r="AF81" s="111"/>
      <c r="AG81" s="111"/>
      <c r="AH81" s="23"/>
      <c r="AI81" s="112" t="str">
        <f>IF(COUNTIF(AI10:AI56,"V(Z)")=0,"",COUNTIF(AI10:AI56,"V(Z)"))</f>
        <v/>
      </c>
      <c r="AJ81" s="113"/>
      <c r="AK81" s="111"/>
      <c r="AL81" s="111"/>
      <c r="AM81" s="111"/>
      <c r="AN81" s="23"/>
      <c r="AO81" s="114">
        <f t="shared" si="52"/>
        <v>1</v>
      </c>
    </row>
    <row r="82" spans="1:41" s="87" customFormat="1" ht="15.75" customHeight="1" x14ac:dyDescent="0.3">
      <c r="A82" s="115"/>
      <c r="B82" s="63"/>
      <c r="C82" s="228" t="s">
        <v>39</v>
      </c>
      <c r="D82" s="111"/>
      <c r="E82" s="111"/>
      <c r="F82" s="23"/>
      <c r="G82" s="112" t="str">
        <f>IF(COUNTIF(G10:G56,"AV")=0,"",COUNTIF(G10:G56,"AV"))</f>
        <v/>
      </c>
      <c r="H82" s="110"/>
      <c r="I82" s="111"/>
      <c r="J82" s="23"/>
      <c r="K82" s="112" t="str">
        <f>IF(COUNTIF(K10:K56,"AV")=0,"",COUNTIF(K10:K56,"AV"))</f>
        <v/>
      </c>
      <c r="L82" s="110"/>
      <c r="M82" s="111"/>
      <c r="N82" s="111"/>
      <c r="O82" s="111"/>
      <c r="P82" s="23"/>
      <c r="Q82" s="112" t="str">
        <f>IF(COUNTIF(Q10:Q56,"AV")=0,"",COUNTIF(Q10:Q56,"AV"))</f>
        <v/>
      </c>
      <c r="R82" s="110"/>
      <c r="S82" s="111"/>
      <c r="T82" s="111"/>
      <c r="U82" s="111"/>
      <c r="V82" s="23"/>
      <c r="W82" s="112" t="str">
        <f>IF(COUNTIF(W10:W56,"AV")=0,"",COUNTIF(W10:W56,"AV"))</f>
        <v/>
      </c>
      <c r="X82" s="110"/>
      <c r="Y82" s="111"/>
      <c r="Z82" s="111"/>
      <c r="AA82" s="111"/>
      <c r="AB82" s="23"/>
      <c r="AC82" s="112" t="str">
        <f>IF(COUNTIF(AC10:AC56,"AV")=0,"",COUNTIF(AC10:AC56,"AV"))</f>
        <v/>
      </c>
      <c r="AD82" s="110"/>
      <c r="AE82" s="111"/>
      <c r="AF82" s="111"/>
      <c r="AG82" s="111"/>
      <c r="AH82" s="23"/>
      <c r="AI82" s="112" t="str">
        <f>IF(COUNTIF(AI10:AI56,"AV")=0,"",COUNTIF(AI10:AI56,"AV"))</f>
        <v/>
      </c>
      <c r="AJ82" s="113"/>
      <c r="AK82" s="111"/>
      <c r="AL82" s="111"/>
      <c r="AM82" s="111"/>
      <c r="AN82" s="23"/>
      <c r="AO82" s="114" t="str">
        <f t="shared" si="52"/>
        <v/>
      </c>
    </row>
    <row r="83" spans="1:41" s="87" customFormat="1" ht="15.75" customHeight="1" x14ac:dyDescent="0.3">
      <c r="A83" s="115"/>
      <c r="B83" s="63"/>
      <c r="C83" s="228" t="s">
        <v>40</v>
      </c>
      <c r="D83" s="111"/>
      <c r="E83" s="111"/>
      <c r="F83" s="23"/>
      <c r="G83" s="112" t="str">
        <f>IF(COUNTIF(G10:G56,"KO")=0,"",COUNTIF(G10:G56,"KO"))</f>
        <v/>
      </c>
      <c r="H83" s="110"/>
      <c r="I83" s="111"/>
      <c r="J83" s="23"/>
      <c r="K83" s="112" t="str">
        <f>IF(COUNTIF(K10:K56,"KO")=0,"",COUNTIF(K10:K56,"KO"))</f>
        <v/>
      </c>
      <c r="L83" s="110"/>
      <c r="M83" s="111"/>
      <c r="N83" s="111"/>
      <c r="O83" s="111"/>
      <c r="P83" s="23"/>
      <c r="Q83" s="112" t="str">
        <f>IF(COUNTIF(Q10:Q56,"KO")=0,"",COUNTIF(Q10:Q56,"KO"))</f>
        <v/>
      </c>
      <c r="R83" s="110"/>
      <c r="S83" s="111"/>
      <c r="T83" s="111"/>
      <c r="U83" s="111"/>
      <c r="V83" s="23"/>
      <c r="W83" s="112" t="str">
        <f>IF(COUNTIF(W10:W56,"KO")=0,"",COUNTIF(W10:W56,"KO"))</f>
        <v/>
      </c>
      <c r="X83" s="110"/>
      <c r="Y83" s="111"/>
      <c r="Z83" s="111"/>
      <c r="AA83" s="111"/>
      <c r="AB83" s="23"/>
      <c r="AC83" s="112" t="str">
        <f>IF(COUNTIF(AC10:AC56,"KO")=0,"",COUNTIF(AC10:AC56,"KO"))</f>
        <v/>
      </c>
      <c r="AD83" s="110"/>
      <c r="AE83" s="111"/>
      <c r="AF83" s="111"/>
      <c r="AG83" s="111"/>
      <c r="AH83" s="23"/>
      <c r="AI83" s="112" t="str">
        <f>IF(COUNTIF(AI10:AI56,"KO")=0,"",COUNTIF(AI10:AI56,"KO"))</f>
        <v/>
      </c>
      <c r="AJ83" s="113"/>
      <c r="AK83" s="111"/>
      <c r="AL83" s="111"/>
      <c r="AM83" s="111"/>
      <c r="AN83" s="23"/>
      <c r="AO83" s="114" t="str">
        <f t="shared" si="52"/>
        <v/>
      </c>
    </row>
    <row r="84" spans="1:41" s="87" customFormat="1" ht="15.75" customHeight="1" x14ac:dyDescent="0.3">
      <c r="A84" s="121"/>
      <c r="B84" s="67"/>
      <c r="C84" s="229" t="s">
        <v>41</v>
      </c>
      <c r="D84" s="123"/>
      <c r="E84" s="123"/>
      <c r="F84" s="66"/>
      <c r="G84" s="112" t="str">
        <f>IF(COUNTIF(G10:G56,"S")=0,"",COUNTIF(G10:G56,"S"))</f>
        <v/>
      </c>
      <c r="H84" s="122"/>
      <c r="I84" s="123"/>
      <c r="J84" s="66"/>
      <c r="K84" s="112" t="str">
        <f>IF(COUNTIF(K10:K56,"S")=0,"",COUNTIF(K10:K56,"S"))</f>
        <v/>
      </c>
      <c r="L84" s="122"/>
      <c r="M84" s="123"/>
      <c r="N84" s="123"/>
      <c r="O84" s="123"/>
      <c r="P84" s="66"/>
      <c r="Q84" s="112" t="str">
        <f>IF(COUNTIF(Q10:Q56,"S")=0,"",COUNTIF(Q10:Q56,"S"))</f>
        <v/>
      </c>
      <c r="R84" s="122"/>
      <c r="S84" s="123"/>
      <c r="T84" s="123"/>
      <c r="U84" s="123"/>
      <c r="V84" s="66"/>
      <c r="W84" s="112" t="str">
        <f>IF(COUNTIF(W10:W56,"S")=0,"",COUNTIF(W10:W56,"S"))</f>
        <v/>
      </c>
      <c r="X84" s="122"/>
      <c r="Y84" s="123"/>
      <c r="Z84" s="123"/>
      <c r="AA84" s="123"/>
      <c r="AB84" s="66"/>
      <c r="AC84" s="112" t="str">
        <f>IF(COUNTIF(AC10:AC56,"S")=0,"",COUNTIF(AC10:AC56,"S"))</f>
        <v/>
      </c>
      <c r="AD84" s="122"/>
      <c r="AE84" s="123"/>
      <c r="AF84" s="123"/>
      <c r="AG84" s="123"/>
      <c r="AH84" s="66"/>
      <c r="AI84" s="112" t="str">
        <f>IF(COUNTIF(AI10:AI56,"S")=0,"",COUNTIF(AI10:AI56,"S"))</f>
        <v/>
      </c>
      <c r="AJ84" s="113"/>
      <c r="AK84" s="111"/>
      <c r="AL84" s="111"/>
      <c r="AM84" s="111"/>
      <c r="AN84" s="23"/>
      <c r="AO84" s="114" t="str">
        <f t="shared" si="52"/>
        <v/>
      </c>
    </row>
    <row r="85" spans="1:41" s="87" customFormat="1" ht="15.75" customHeight="1" x14ac:dyDescent="0.3">
      <c r="A85" s="121"/>
      <c r="B85" s="67"/>
      <c r="C85" s="229" t="s">
        <v>42</v>
      </c>
      <c r="D85" s="123"/>
      <c r="E85" s="123"/>
      <c r="F85" s="66"/>
      <c r="G85" s="112" t="str">
        <f>IF(COUNTIF(G10:G56,"Z")=0,"",COUNTIF(G10:G56,"Z"))</f>
        <v/>
      </c>
      <c r="H85" s="122"/>
      <c r="I85" s="123"/>
      <c r="J85" s="66"/>
      <c r="K85" s="112">
        <f>IF(COUNTIF(K10:K56,"Z")=0,"",COUNTIF(K10:K56,"Z"))</f>
        <v>3</v>
      </c>
      <c r="L85" s="122"/>
      <c r="M85" s="123"/>
      <c r="N85" s="123"/>
      <c r="O85" s="123"/>
      <c r="P85" s="66"/>
      <c r="Q85" s="112" t="str">
        <f>IF(COUNTIF(Q10:Q56,"Z")=0,"",COUNTIF(Q10:Q56,"Z"))</f>
        <v/>
      </c>
      <c r="R85" s="122"/>
      <c r="S85" s="123"/>
      <c r="T85" s="123"/>
      <c r="U85" s="123"/>
      <c r="V85" s="66"/>
      <c r="W85" s="112" t="str">
        <f>IF(COUNTIF(W10:W56,"Z")=0,"",COUNTIF(W10:W56,"Z"))</f>
        <v/>
      </c>
      <c r="X85" s="122"/>
      <c r="Y85" s="123"/>
      <c r="Z85" s="123"/>
      <c r="AA85" s="123"/>
      <c r="AB85" s="66"/>
      <c r="AC85" s="112" t="str">
        <f>IF(COUNTIF(AC10:AC56,"Z")=0,"",COUNTIF(AC10:AC56,"Z"))</f>
        <v/>
      </c>
      <c r="AD85" s="122"/>
      <c r="AE85" s="123"/>
      <c r="AF85" s="123"/>
      <c r="AG85" s="123"/>
      <c r="AH85" s="66"/>
      <c r="AI85" s="112" t="str">
        <f>IF(COUNTIF(AI10:AI56,"Z")=0,"",COUNTIF(AI10:AI56,"Z"))</f>
        <v/>
      </c>
      <c r="AJ85" s="113"/>
      <c r="AK85" s="111"/>
      <c r="AL85" s="111"/>
      <c r="AM85" s="111"/>
      <c r="AN85" s="23"/>
      <c r="AO85" s="114">
        <f t="shared" si="52"/>
        <v>3</v>
      </c>
    </row>
    <row r="86" spans="1:41" s="87" customFormat="1" ht="15.75" customHeight="1" x14ac:dyDescent="0.3">
      <c r="A86" s="115"/>
      <c r="B86" s="63"/>
      <c r="C86" s="228" t="s">
        <v>137</v>
      </c>
      <c r="D86" s="111"/>
      <c r="E86" s="111"/>
      <c r="F86" s="23"/>
      <c r="G86" s="112">
        <f>IF(COUNTIF(G17:G63,"G(KR)")=0,"",COUNTIF(G17:G63,"G(KR)"))</f>
        <v>1</v>
      </c>
      <c r="H86" s="110"/>
      <c r="I86" s="111"/>
      <c r="J86" s="23"/>
      <c r="K86" s="112">
        <f>IF(COUNTIF(K17:K63,"G(KR)")=0,"",COUNTIF(K17:K63,"G(KR)"))</f>
        <v>1</v>
      </c>
      <c r="L86" s="110"/>
      <c r="M86" s="111"/>
      <c r="N86" s="111"/>
      <c r="O86" s="111"/>
      <c r="P86" s="23"/>
      <c r="Q86" s="112" t="str">
        <f>IF(COUNTIF(Q17:Q63,"G(Z)")=0,"",COUNTIF(Q17:Q63,"G(Z)"))</f>
        <v/>
      </c>
      <c r="R86" s="110"/>
      <c r="S86" s="111"/>
      <c r="T86" s="111"/>
      <c r="U86" s="111"/>
      <c r="V86" s="23"/>
      <c r="W86" s="112" t="str">
        <f>IF(COUNTIF(W17:W63,"G(Z)")=0,"",COUNTIF(W17:W63,"G(Z)"))</f>
        <v/>
      </c>
      <c r="X86" s="110"/>
      <c r="Y86" s="111"/>
      <c r="Z86" s="111"/>
      <c r="AA86" s="111"/>
      <c r="AB86" s="23"/>
      <c r="AC86" s="112" t="str">
        <f>IF(COUNTIF(AC17:AC63,"G(Z)")=0,"",COUNTIF(AC17:AC63,"G(Z)"))</f>
        <v/>
      </c>
      <c r="AD86" s="110"/>
      <c r="AE86" s="111"/>
      <c r="AF86" s="111"/>
      <c r="AG86" s="111"/>
      <c r="AH86" s="23"/>
      <c r="AI86" s="112" t="str">
        <f>IF(COUNTIF(AI17:AI63,"G(Z)")=0,"",COUNTIF(AI17:AI63,"G(Z)"))</f>
        <v/>
      </c>
      <c r="AJ86" s="113"/>
      <c r="AK86" s="111"/>
      <c r="AL86" s="111"/>
      <c r="AM86" s="111"/>
      <c r="AN86" s="23"/>
      <c r="AO86" s="114">
        <f>IF(SUM(D86:AI86)=0,"",SUM(D86:AI86))</f>
        <v>2</v>
      </c>
    </row>
    <row r="87" spans="1:41" s="87" customFormat="1" ht="15.75" customHeight="1" x14ac:dyDescent="0.3">
      <c r="A87" s="121"/>
      <c r="B87" s="67"/>
      <c r="C87" s="229" t="s">
        <v>43</v>
      </c>
      <c r="D87" s="123"/>
      <c r="E87" s="123"/>
      <c r="F87" s="66"/>
      <c r="G87" s="112">
        <f>IF(COUNTIF(G10:G71,"KR")=0,"",COUNTIF(G10:G71,"KR"))</f>
        <v>1</v>
      </c>
      <c r="H87" s="122"/>
      <c r="I87" s="123"/>
      <c r="J87" s="66"/>
      <c r="K87" s="112">
        <f>IF(COUNTIF(K10:K71,"KR")=0,"",COUNTIF(K10:K71,"KR"))</f>
        <v>1</v>
      </c>
      <c r="L87" s="122"/>
      <c r="M87" s="123"/>
      <c r="N87" s="123"/>
      <c r="O87" s="123"/>
      <c r="P87" s="66"/>
      <c r="Q87" s="112" t="str">
        <f>IF(COUNTIF(Q10:Q56,"KR")=0,"",COUNTIF(Q10:Q56,"KR"))</f>
        <v/>
      </c>
      <c r="R87" s="122"/>
      <c r="S87" s="123"/>
      <c r="T87" s="123"/>
      <c r="U87" s="123"/>
      <c r="V87" s="66"/>
      <c r="W87" s="112" t="str">
        <f>IF(COUNTIF(W10:W56,"KR")=0,"",COUNTIF(W10:W56,"KR"))</f>
        <v/>
      </c>
      <c r="X87" s="122"/>
      <c r="Y87" s="123"/>
      <c r="Z87" s="123"/>
      <c r="AA87" s="123"/>
      <c r="AB87" s="66"/>
      <c r="AC87" s="112" t="str">
        <f>IF(COUNTIF(AC10:AC56,"KR")=0,"",COUNTIF(AC10:AC56,"KR"))</f>
        <v/>
      </c>
      <c r="AD87" s="122"/>
      <c r="AE87" s="123"/>
      <c r="AF87" s="123"/>
      <c r="AG87" s="123"/>
      <c r="AH87" s="66"/>
      <c r="AI87" s="124" t="str">
        <f>IF(COUNTIF(AI10:AI56,"KR")=0,"",COUNTIF(AI10:AI56,"KR"))</f>
        <v/>
      </c>
      <c r="AJ87" s="125"/>
      <c r="AK87" s="123"/>
      <c r="AL87" s="123"/>
      <c r="AM87" s="123"/>
      <c r="AN87" s="66"/>
      <c r="AO87" s="114">
        <f t="shared" si="52"/>
        <v>2</v>
      </c>
    </row>
    <row r="88" spans="1:41" s="87" customFormat="1" ht="15.75" customHeight="1" thickBot="1" x14ac:dyDescent="0.35">
      <c r="A88" s="126"/>
      <c r="B88" s="100"/>
      <c r="C88" s="230" t="s">
        <v>44</v>
      </c>
      <c r="D88" s="128"/>
      <c r="E88" s="128"/>
      <c r="F88" s="129"/>
      <c r="G88" s="130">
        <f>IF(SUM(G74:G87)=0,"",SUM(G74:G87))</f>
        <v>16</v>
      </c>
      <c r="H88" s="127"/>
      <c r="I88" s="128"/>
      <c r="J88" s="129"/>
      <c r="K88" s="130">
        <f>IF(SUM(K74:K87)=0,"",SUM(K74:K87))</f>
        <v>17</v>
      </c>
      <c r="L88" s="127"/>
      <c r="M88" s="128"/>
      <c r="N88" s="128"/>
      <c r="O88" s="128"/>
      <c r="P88" s="129"/>
      <c r="Q88" s="130" t="str">
        <f>IF(SUM(Q74:Q85)=0,"",SUM(Q74:Q85))</f>
        <v/>
      </c>
      <c r="R88" s="127"/>
      <c r="S88" s="128"/>
      <c r="T88" s="128"/>
      <c r="U88" s="128"/>
      <c r="V88" s="129"/>
      <c r="W88" s="130" t="str">
        <f>IF(SUM(W74:W85)=0,"",SUM(W74:W85))</f>
        <v/>
      </c>
      <c r="X88" s="127"/>
      <c r="Y88" s="128"/>
      <c r="Z88" s="128"/>
      <c r="AA88" s="128"/>
      <c r="AB88" s="129"/>
      <c r="AC88" s="130" t="str">
        <f>IF(SUM(AC74:AC85)=0,"",SUM(AC74:AC85))</f>
        <v/>
      </c>
      <c r="AD88" s="127"/>
      <c r="AE88" s="128"/>
      <c r="AF88" s="128"/>
      <c r="AG88" s="128"/>
      <c r="AH88" s="129"/>
      <c r="AI88" s="130" t="str">
        <f>IF(SUM(AI74:AI85)=0,"",SUM(AI74:AI85))</f>
        <v/>
      </c>
      <c r="AJ88" s="131"/>
      <c r="AK88" s="128"/>
      <c r="AL88" s="128"/>
      <c r="AM88" s="128"/>
      <c r="AN88" s="129"/>
      <c r="AO88" s="132">
        <f t="shared" si="52"/>
        <v>33</v>
      </c>
    </row>
    <row r="89" spans="1:41" s="87" customFormat="1" ht="15.75" customHeight="1" thickTop="1" x14ac:dyDescent="0.2">
      <c r="A89" s="284" t="s">
        <v>45</v>
      </c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5"/>
      <c r="AK89" s="285"/>
      <c r="AL89" s="285"/>
      <c r="AM89" s="285"/>
      <c r="AN89" s="285"/>
      <c r="AO89" s="133"/>
    </row>
    <row r="90" spans="1:41" s="87" customFormat="1" ht="15.75" customHeight="1" x14ac:dyDescent="0.2">
      <c r="A90" s="279" t="s">
        <v>134</v>
      </c>
      <c r="B90" s="279"/>
      <c r="C90" s="279"/>
      <c r="D90" s="279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279"/>
      <c r="Z90" s="279"/>
      <c r="AA90" s="279"/>
      <c r="AB90" s="279"/>
      <c r="AC90" s="279"/>
      <c r="AD90" s="279"/>
      <c r="AE90" s="279"/>
      <c r="AF90" s="279"/>
      <c r="AG90" s="279"/>
      <c r="AH90" s="279"/>
      <c r="AI90" s="279"/>
      <c r="AJ90" s="134"/>
      <c r="AK90" s="135"/>
      <c r="AL90" s="135"/>
      <c r="AM90" s="135"/>
      <c r="AN90" s="135"/>
      <c r="AO90" s="136"/>
    </row>
    <row r="91" spans="1:41" s="87" customFormat="1" ht="15.75" customHeight="1" x14ac:dyDescent="0.2">
      <c r="A91" s="279" t="s">
        <v>135</v>
      </c>
      <c r="B91" s="279"/>
      <c r="C91" s="279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9"/>
      <c r="X91" s="279"/>
      <c r="Y91" s="279"/>
      <c r="Z91" s="279"/>
      <c r="AA91" s="279"/>
      <c r="AB91" s="279"/>
      <c r="AC91" s="279"/>
      <c r="AD91" s="279"/>
      <c r="AE91" s="279"/>
      <c r="AF91" s="279"/>
      <c r="AG91" s="279"/>
      <c r="AH91" s="279"/>
      <c r="AI91" s="279"/>
      <c r="AJ91" s="134"/>
      <c r="AK91" s="135"/>
      <c r="AL91" s="135"/>
      <c r="AM91" s="135"/>
      <c r="AN91" s="135"/>
      <c r="AO91" s="137"/>
    </row>
    <row r="92" spans="1:41" s="87" customFormat="1" ht="15.75" customHeight="1" x14ac:dyDescent="0.2">
      <c r="A92" s="279" t="s">
        <v>138</v>
      </c>
      <c r="B92" s="286"/>
      <c r="C92" s="286"/>
      <c r="D92" s="286"/>
      <c r="E92" s="286"/>
      <c r="F92" s="286"/>
      <c r="G92" s="286"/>
      <c r="H92" s="286"/>
      <c r="I92" s="286"/>
      <c r="J92" s="286"/>
      <c r="K92" s="287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  <c r="AJ92" s="134"/>
      <c r="AK92" s="135"/>
      <c r="AL92" s="135"/>
      <c r="AM92" s="135"/>
      <c r="AN92" s="135"/>
      <c r="AO92" s="137"/>
    </row>
    <row r="93" spans="1:41" s="87" customFormat="1" ht="15.75" customHeight="1" thickBot="1" x14ac:dyDescent="0.25">
      <c r="A93" s="280" t="s">
        <v>139</v>
      </c>
      <c r="B93" s="280"/>
      <c r="C93" s="280"/>
      <c r="D93" s="280"/>
      <c r="E93" s="280"/>
      <c r="F93" s="280"/>
      <c r="G93" s="280"/>
      <c r="H93" s="280"/>
      <c r="I93" s="280"/>
      <c r="J93" s="280"/>
      <c r="K93" s="280"/>
      <c r="L93" s="280"/>
      <c r="M93" s="280"/>
      <c r="N93" s="280"/>
      <c r="O93" s="280"/>
      <c r="P93" s="280"/>
      <c r="Q93" s="280"/>
      <c r="R93" s="280"/>
      <c r="S93" s="280"/>
      <c r="T93" s="280"/>
      <c r="U93" s="280"/>
      <c r="V93" s="280"/>
      <c r="W93" s="280"/>
      <c r="X93" s="280"/>
      <c r="Y93" s="280"/>
      <c r="Z93" s="280"/>
      <c r="AA93" s="280"/>
      <c r="AB93" s="280"/>
      <c r="AC93" s="280"/>
      <c r="AD93" s="280"/>
      <c r="AE93" s="280"/>
      <c r="AF93" s="280"/>
      <c r="AG93" s="280"/>
      <c r="AH93" s="280"/>
      <c r="AI93" s="280"/>
      <c r="AJ93" s="104"/>
      <c r="AK93" s="105"/>
      <c r="AL93" s="105"/>
      <c r="AM93" s="105"/>
      <c r="AN93" s="105"/>
      <c r="AO93" s="106"/>
    </row>
    <row r="94" spans="1:41" s="87" customFormat="1" ht="15.75" customHeight="1" thickTop="1" x14ac:dyDescent="0.25">
      <c r="A94" s="138"/>
      <c r="B94" s="139"/>
      <c r="C94" s="139"/>
      <c r="G94" s="172"/>
      <c r="Q94" s="172"/>
      <c r="W94" s="172"/>
      <c r="AC94" s="172"/>
      <c r="AI94" s="172"/>
    </row>
    <row r="95" spans="1:41" s="87" customFormat="1" ht="15.75" customHeight="1" x14ac:dyDescent="0.25">
      <c r="A95" s="138"/>
      <c r="B95" s="139"/>
      <c r="C95" s="139"/>
      <c r="G95" s="172"/>
      <c r="Q95" s="172"/>
      <c r="W95" s="172"/>
      <c r="AC95" s="172"/>
      <c r="AI95" s="172"/>
    </row>
    <row r="96" spans="1:41" s="87" customFormat="1" ht="15.75" customHeight="1" x14ac:dyDescent="0.25">
      <c r="A96" s="138"/>
      <c r="B96" s="139"/>
      <c r="C96" s="139"/>
      <c r="G96" s="172"/>
      <c r="Q96" s="172"/>
      <c r="W96" s="172"/>
      <c r="AC96" s="172"/>
      <c r="AI96" s="172"/>
    </row>
    <row r="97" spans="1:35" s="87" customFormat="1" ht="15.75" customHeight="1" x14ac:dyDescent="0.25">
      <c r="A97" s="138"/>
      <c r="B97" s="139"/>
      <c r="C97" s="139"/>
      <c r="G97" s="172"/>
      <c r="Q97" s="172"/>
      <c r="W97" s="172"/>
      <c r="AC97" s="172"/>
      <c r="AI97" s="172"/>
    </row>
    <row r="98" spans="1:35" s="87" customFormat="1" ht="15.75" customHeight="1" x14ac:dyDescent="0.25">
      <c r="A98" s="138"/>
      <c r="B98" s="139"/>
      <c r="C98" s="139"/>
      <c r="G98" s="172"/>
      <c r="Q98" s="172"/>
      <c r="W98" s="172"/>
      <c r="AC98" s="172"/>
      <c r="AI98" s="172"/>
    </row>
    <row r="99" spans="1:35" s="87" customFormat="1" ht="15.75" customHeight="1" x14ac:dyDescent="0.25">
      <c r="A99" s="138"/>
      <c r="B99" s="139"/>
      <c r="C99" s="139"/>
      <c r="G99" s="172"/>
      <c r="Q99" s="172"/>
      <c r="W99" s="172"/>
      <c r="AC99" s="172"/>
      <c r="AI99" s="172"/>
    </row>
    <row r="100" spans="1:35" s="87" customFormat="1" ht="15.75" customHeight="1" x14ac:dyDescent="0.25">
      <c r="A100" s="138"/>
      <c r="B100" s="139"/>
      <c r="C100" s="139"/>
      <c r="G100" s="172"/>
      <c r="Q100" s="172"/>
      <c r="W100" s="172"/>
      <c r="AC100" s="172"/>
      <c r="AI100" s="172"/>
    </row>
    <row r="101" spans="1:35" s="87" customFormat="1" ht="15.75" customHeight="1" x14ac:dyDescent="0.25">
      <c r="A101" s="138"/>
      <c r="B101" s="139"/>
      <c r="C101" s="139"/>
      <c r="G101" s="172"/>
      <c r="Q101" s="172"/>
      <c r="W101" s="172"/>
      <c r="AC101" s="172"/>
      <c r="AI101" s="172"/>
    </row>
    <row r="102" spans="1:35" s="87" customFormat="1" ht="15.75" customHeight="1" x14ac:dyDescent="0.25">
      <c r="A102" s="138"/>
      <c r="B102" s="139"/>
      <c r="C102" s="139"/>
      <c r="G102" s="172"/>
      <c r="Q102" s="172"/>
      <c r="W102" s="172"/>
      <c r="AC102" s="172"/>
      <c r="AI102" s="172"/>
    </row>
    <row r="103" spans="1:35" s="87" customFormat="1" ht="15.75" customHeight="1" x14ac:dyDescent="0.25">
      <c r="A103" s="138"/>
      <c r="B103" s="139"/>
      <c r="C103" s="139"/>
      <c r="G103" s="172"/>
      <c r="Q103" s="172"/>
      <c r="W103" s="172"/>
      <c r="AC103" s="172"/>
      <c r="AI103" s="172"/>
    </row>
    <row r="104" spans="1:35" s="87" customFormat="1" ht="15.75" customHeight="1" x14ac:dyDescent="0.25">
      <c r="A104" s="138"/>
      <c r="B104" s="139"/>
      <c r="C104" s="139"/>
      <c r="G104" s="172"/>
      <c r="Q104" s="172"/>
      <c r="W104" s="172"/>
      <c r="AC104" s="172"/>
      <c r="AI104" s="172"/>
    </row>
    <row r="105" spans="1:35" s="87" customFormat="1" ht="15.75" customHeight="1" x14ac:dyDescent="0.25">
      <c r="A105" s="138"/>
      <c r="B105" s="139"/>
      <c r="C105" s="139"/>
      <c r="G105" s="172"/>
      <c r="Q105" s="172"/>
      <c r="W105" s="172"/>
      <c r="AC105" s="172"/>
      <c r="AI105" s="172"/>
    </row>
    <row r="106" spans="1:35" s="87" customFormat="1" ht="15.75" customHeight="1" x14ac:dyDescent="0.25">
      <c r="A106" s="138"/>
      <c r="B106" s="139"/>
      <c r="C106" s="139"/>
      <c r="G106" s="172"/>
      <c r="Q106" s="172"/>
      <c r="W106" s="172"/>
      <c r="AC106" s="172"/>
      <c r="AI106" s="172"/>
    </row>
    <row r="107" spans="1:35" s="87" customFormat="1" ht="15.75" customHeight="1" x14ac:dyDescent="0.25">
      <c r="A107" s="138"/>
      <c r="B107" s="139"/>
      <c r="C107" s="139"/>
      <c r="G107" s="172"/>
      <c r="Q107" s="172"/>
      <c r="W107" s="172"/>
      <c r="AC107" s="172"/>
      <c r="AI107" s="172"/>
    </row>
    <row r="108" spans="1:35" s="87" customFormat="1" ht="15.75" customHeight="1" x14ac:dyDescent="0.25">
      <c r="A108" s="138"/>
      <c r="B108" s="139"/>
      <c r="C108" s="139"/>
      <c r="G108" s="172"/>
      <c r="Q108" s="172"/>
      <c r="W108" s="172"/>
      <c r="AC108" s="172"/>
      <c r="AI108" s="172"/>
    </row>
    <row r="109" spans="1:35" s="87" customFormat="1" ht="15.75" customHeight="1" x14ac:dyDescent="0.25">
      <c r="A109" s="138"/>
      <c r="B109" s="139"/>
      <c r="C109" s="139"/>
      <c r="G109" s="172"/>
      <c r="Q109" s="172"/>
      <c r="W109" s="172"/>
      <c r="AC109" s="172"/>
      <c r="AI109" s="172"/>
    </row>
    <row r="110" spans="1:35" s="87" customFormat="1" ht="15.75" customHeight="1" x14ac:dyDescent="0.25">
      <c r="A110" s="138"/>
      <c r="B110" s="139"/>
      <c r="C110" s="139"/>
      <c r="G110" s="172"/>
      <c r="Q110" s="172"/>
      <c r="W110" s="172"/>
      <c r="AC110" s="172"/>
      <c r="AI110" s="172"/>
    </row>
    <row r="111" spans="1:35" s="87" customFormat="1" ht="15.75" customHeight="1" x14ac:dyDescent="0.25">
      <c r="A111" s="138"/>
      <c r="B111" s="139"/>
      <c r="C111" s="139"/>
      <c r="G111" s="172"/>
      <c r="Q111" s="172"/>
      <c r="W111" s="172"/>
      <c r="AC111" s="172"/>
      <c r="AI111" s="172"/>
    </row>
    <row r="112" spans="1:35" s="87" customFormat="1" ht="15.75" customHeight="1" x14ac:dyDescent="0.25">
      <c r="A112" s="138"/>
      <c r="B112" s="139"/>
      <c r="C112" s="139"/>
      <c r="G112" s="172"/>
      <c r="Q112" s="172"/>
      <c r="W112" s="172"/>
      <c r="AC112" s="172"/>
      <c r="AI112" s="172"/>
    </row>
    <row r="113" spans="1:35" s="87" customFormat="1" ht="15.75" customHeight="1" x14ac:dyDescent="0.25">
      <c r="A113" s="138"/>
      <c r="B113" s="139"/>
      <c r="C113" s="139"/>
      <c r="G113" s="172"/>
      <c r="Q113" s="172"/>
      <c r="W113" s="172"/>
      <c r="AC113" s="172"/>
      <c r="AI113" s="172"/>
    </row>
    <row r="114" spans="1:35" s="87" customFormat="1" ht="15.75" customHeight="1" x14ac:dyDescent="0.25">
      <c r="A114" s="138"/>
      <c r="B114" s="139"/>
      <c r="C114" s="139"/>
      <c r="G114" s="172"/>
      <c r="Q114" s="172"/>
      <c r="W114" s="172"/>
      <c r="AC114" s="172"/>
      <c r="AI114" s="172"/>
    </row>
    <row r="115" spans="1:35" s="87" customFormat="1" ht="15.75" customHeight="1" x14ac:dyDescent="0.25">
      <c r="A115" s="138"/>
      <c r="B115" s="139"/>
      <c r="C115" s="139"/>
      <c r="G115" s="172"/>
      <c r="Q115" s="172"/>
      <c r="W115" s="172"/>
      <c r="AC115" s="172"/>
      <c r="AI115" s="172"/>
    </row>
    <row r="116" spans="1:35" s="87" customFormat="1" ht="15.75" customHeight="1" x14ac:dyDescent="0.25">
      <c r="A116" s="138"/>
      <c r="B116" s="139"/>
      <c r="C116" s="139"/>
      <c r="G116" s="172"/>
      <c r="Q116" s="172"/>
      <c r="W116" s="172"/>
      <c r="AC116" s="172"/>
      <c r="AI116" s="172"/>
    </row>
    <row r="117" spans="1:35" s="87" customFormat="1" ht="15.75" customHeight="1" x14ac:dyDescent="0.25">
      <c r="A117" s="138"/>
      <c r="B117" s="139"/>
      <c r="C117" s="139"/>
      <c r="G117" s="172"/>
      <c r="Q117" s="172"/>
      <c r="W117" s="172"/>
      <c r="AC117" s="172"/>
      <c r="AI117" s="172"/>
    </row>
    <row r="118" spans="1:35" s="87" customFormat="1" ht="15.75" customHeight="1" x14ac:dyDescent="0.25">
      <c r="A118" s="138"/>
      <c r="B118" s="139"/>
      <c r="C118" s="139"/>
      <c r="G118" s="172"/>
      <c r="Q118" s="172"/>
      <c r="W118" s="172"/>
      <c r="AC118" s="172"/>
      <c r="AI118" s="172"/>
    </row>
    <row r="119" spans="1:35" s="87" customFormat="1" ht="15.75" customHeight="1" x14ac:dyDescent="0.25">
      <c r="A119" s="138"/>
      <c r="B119" s="139"/>
      <c r="C119" s="139"/>
      <c r="G119" s="172"/>
      <c r="Q119" s="172"/>
      <c r="W119" s="172"/>
      <c r="AC119" s="172"/>
      <c r="AI119" s="172"/>
    </row>
    <row r="120" spans="1:35" s="87" customFormat="1" ht="15.75" customHeight="1" x14ac:dyDescent="0.25">
      <c r="A120" s="138"/>
      <c r="B120" s="139"/>
      <c r="C120" s="139"/>
      <c r="G120" s="172"/>
      <c r="Q120" s="172"/>
      <c r="W120" s="172"/>
      <c r="AC120" s="172"/>
      <c r="AI120" s="172"/>
    </row>
    <row r="121" spans="1:35" s="87" customFormat="1" ht="15.75" customHeight="1" x14ac:dyDescent="0.25">
      <c r="A121" s="138"/>
      <c r="B121" s="139"/>
      <c r="C121" s="139"/>
      <c r="G121" s="172"/>
      <c r="Q121" s="172"/>
      <c r="W121" s="172"/>
      <c r="AC121" s="172"/>
      <c r="AI121" s="172"/>
    </row>
    <row r="122" spans="1:35" s="87" customFormat="1" ht="15.75" customHeight="1" x14ac:dyDescent="0.25">
      <c r="A122" s="138"/>
      <c r="B122" s="139"/>
      <c r="C122" s="139"/>
      <c r="G122" s="172"/>
      <c r="Q122" s="172"/>
      <c r="W122" s="172"/>
      <c r="AC122" s="172"/>
      <c r="AI122" s="172"/>
    </row>
    <row r="123" spans="1:35" s="87" customFormat="1" ht="15.75" customHeight="1" x14ac:dyDescent="0.25">
      <c r="A123" s="138"/>
      <c r="B123" s="139"/>
      <c r="C123" s="139"/>
      <c r="G123" s="172"/>
      <c r="Q123" s="172"/>
      <c r="W123" s="172"/>
      <c r="AC123" s="172"/>
      <c r="AI123" s="172"/>
    </row>
    <row r="124" spans="1:35" s="87" customFormat="1" ht="15.75" customHeight="1" x14ac:dyDescent="0.25">
      <c r="A124" s="138"/>
      <c r="B124" s="139"/>
      <c r="C124" s="139"/>
      <c r="G124" s="172"/>
      <c r="Q124" s="172"/>
      <c r="W124" s="172"/>
      <c r="AC124" s="172"/>
      <c r="AI124" s="172"/>
    </row>
    <row r="125" spans="1:35" s="87" customFormat="1" ht="15.75" customHeight="1" x14ac:dyDescent="0.25">
      <c r="A125" s="138"/>
      <c r="B125" s="139"/>
      <c r="C125" s="139"/>
      <c r="G125" s="172"/>
      <c r="Q125" s="172"/>
      <c r="W125" s="172"/>
      <c r="AC125" s="172"/>
      <c r="AI125" s="172"/>
    </row>
    <row r="126" spans="1:35" s="87" customFormat="1" ht="15.75" customHeight="1" x14ac:dyDescent="0.25">
      <c r="A126" s="138"/>
      <c r="B126" s="139"/>
      <c r="C126" s="139"/>
      <c r="G126" s="172"/>
      <c r="Q126" s="172"/>
      <c r="W126" s="172"/>
      <c r="AC126" s="172"/>
      <c r="AI126" s="172"/>
    </row>
    <row r="127" spans="1:35" s="87" customFormat="1" ht="15.75" customHeight="1" x14ac:dyDescent="0.25">
      <c r="A127" s="138"/>
      <c r="B127" s="139"/>
      <c r="C127" s="139"/>
      <c r="G127" s="172"/>
      <c r="Q127" s="172"/>
      <c r="W127" s="172"/>
      <c r="AC127" s="172"/>
      <c r="AI127" s="172"/>
    </row>
    <row r="128" spans="1:35" s="87" customFormat="1" ht="15.75" customHeight="1" x14ac:dyDescent="0.25">
      <c r="A128" s="138"/>
      <c r="B128" s="139"/>
      <c r="C128" s="139"/>
      <c r="G128" s="172"/>
      <c r="Q128" s="172"/>
      <c r="W128" s="172"/>
      <c r="AC128" s="172"/>
      <c r="AI128" s="172"/>
    </row>
    <row r="129" spans="1:35" s="87" customFormat="1" ht="15.75" customHeight="1" x14ac:dyDescent="0.25">
      <c r="A129" s="138"/>
      <c r="B129" s="139"/>
      <c r="C129" s="139"/>
      <c r="G129" s="172"/>
      <c r="Q129" s="172"/>
      <c r="W129" s="172"/>
      <c r="AC129" s="172"/>
      <c r="AI129" s="172"/>
    </row>
    <row r="130" spans="1:35" s="87" customFormat="1" ht="15.75" customHeight="1" x14ac:dyDescent="0.25">
      <c r="A130" s="138"/>
      <c r="B130" s="139"/>
      <c r="C130" s="139"/>
      <c r="G130" s="172"/>
      <c r="Q130" s="172"/>
      <c r="W130" s="172"/>
      <c r="AC130" s="172"/>
      <c r="AI130" s="172"/>
    </row>
    <row r="131" spans="1:35" s="87" customFormat="1" ht="15.75" customHeight="1" x14ac:dyDescent="0.25">
      <c r="A131" s="138"/>
      <c r="B131" s="139"/>
      <c r="C131" s="139"/>
      <c r="G131" s="172"/>
      <c r="Q131" s="172"/>
      <c r="W131" s="172"/>
      <c r="AC131" s="172"/>
      <c r="AI131" s="172"/>
    </row>
    <row r="132" spans="1:35" s="87" customFormat="1" ht="15.75" customHeight="1" x14ac:dyDescent="0.25">
      <c r="A132" s="138"/>
      <c r="B132" s="139"/>
      <c r="C132" s="139"/>
      <c r="G132" s="172"/>
      <c r="Q132" s="172"/>
      <c r="W132" s="172"/>
      <c r="AC132" s="172"/>
      <c r="AI132" s="172"/>
    </row>
    <row r="133" spans="1:35" s="87" customFormat="1" ht="15.75" customHeight="1" x14ac:dyDescent="0.25">
      <c r="A133" s="138"/>
      <c r="B133" s="139"/>
      <c r="C133" s="139"/>
      <c r="G133" s="172"/>
      <c r="Q133" s="172"/>
      <c r="W133" s="172"/>
      <c r="AC133" s="172"/>
      <c r="AI133" s="172"/>
    </row>
    <row r="134" spans="1:35" s="87" customFormat="1" ht="15.75" customHeight="1" x14ac:dyDescent="0.25">
      <c r="A134" s="138"/>
      <c r="B134" s="139"/>
      <c r="C134" s="139"/>
      <c r="G134" s="172"/>
      <c r="Q134" s="172"/>
      <c r="W134" s="172"/>
      <c r="AC134" s="172"/>
      <c r="AI134" s="172"/>
    </row>
    <row r="135" spans="1:35" s="87" customFormat="1" ht="15.75" customHeight="1" x14ac:dyDescent="0.25">
      <c r="A135" s="138"/>
      <c r="B135" s="139"/>
      <c r="C135" s="139"/>
      <c r="G135" s="172"/>
      <c r="Q135" s="172"/>
      <c r="W135" s="172"/>
      <c r="AC135" s="172"/>
      <c r="AI135" s="172"/>
    </row>
    <row r="136" spans="1:35" s="87" customFormat="1" ht="15.75" customHeight="1" x14ac:dyDescent="0.25">
      <c r="A136" s="138"/>
      <c r="B136" s="139"/>
      <c r="C136" s="139"/>
      <c r="G136" s="172"/>
      <c r="Q136" s="172"/>
      <c r="W136" s="172"/>
      <c r="AC136" s="172"/>
      <c r="AI136" s="172"/>
    </row>
    <row r="137" spans="1:35" s="87" customFormat="1" ht="15.75" customHeight="1" x14ac:dyDescent="0.25">
      <c r="A137" s="138"/>
      <c r="B137" s="139"/>
      <c r="C137" s="139"/>
      <c r="G137" s="172"/>
      <c r="Q137" s="172"/>
      <c r="W137" s="172"/>
      <c r="AC137" s="172"/>
      <c r="AI137" s="172"/>
    </row>
    <row r="138" spans="1:35" s="87" customFormat="1" ht="15.75" customHeight="1" x14ac:dyDescent="0.25">
      <c r="A138" s="138"/>
      <c r="B138" s="139"/>
      <c r="C138" s="139"/>
      <c r="G138" s="172"/>
      <c r="Q138" s="172"/>
      <c r="W138" s="172"/>
      <c r="AC138" s="172"/>
      <c r="AI138" s="172"/>
    </row>
    <row r="139" spans="1:35" s="87" customFormat="1" ht="15.75" customHeight="1" x14ac:dyDescent="0.25">
      <c r="A139" s="138"/>
      <c r="B139" s="139"/>
      <c r="C139" s="139"/>
      <c r="G139" s="172"/>
      <c r="Q139" s="172"/>
      <c r="W139" s="172"/>
      <c r="AC139" s="172"/>
      <c r="AI139" s="172"/>
    </row>
    <row r="140" spans="1:35" s="87" customFormat="1" ht="15.75" customHeight="1" x14ac:dyDescent="0.25">
      <c r="A140" s="138"/>
      <c r="B140" s="139"/>
      <c r="C140" s="139"/>
      <c r="G140" s="172"/>
      <c r="Q140" s="172"/>
      <c r="W140" s="172"/>
      <c r="AC140" s="172"/>
      <c r="AI140" s="172"/>
    </row>
    <row r="141" spans="1:35" s="87" customFormat="1" ht="15.75" customHeight="1" x14ac:dyDescent="0.25">
      <c r="A141" s="138"/>
      <c r="B141" s="139"/>
      <c r="C141" s="139"/>
      <c r="G141" s="172"/>
      <c r="Q141" s="172"/>
      <c r="W141" s="172"/>
      <c r="AC141" s="172"/>
      <c r="AI141" s="172"/>
    </row>
    <row r="142" spans="1:35" s="87" customFormat="1" ht="15.75" customHeight="1" x14ac:dyDescent="0.25">
      <c r="A142" s="138"/>
      <c r="B142" s="139"/>
      <c r="C142" s="139"/>
      <c r="G142" s="172"/>
      <c r="Q142" s="172"/>
      <c r="W142" s="172"/>
      <c r="AC142" s="172"/>
      <c r="AI142" s="172"/>
    </row>
    <row r="143" spans="1:35" s="87" customFormat="1" ht="15.75" customHeight="1" x14ac:dyDescent="0.25">
      <c r="A143" s="138"/>
      <c r="B143" s="139"/>
      <c r="C143" s="139"/>
      <c r="G143" s="172"/>
      <c r="Q143" s="172"/>
      <c r="W143" s="172"/>
      <c r="AC143" s="172"/>
      <c r="AI143" s="172"/>
    </row>
    <row r="144" spans="1:35" s="87" customFormat="1" ht="15.75" customHeight="1" x14ac:dyDescent="0.25">
      <c r="A144" s="138"/>
      <c r="B144" s="139"/>
      <c r="C144" s="139"/>
      <c r="G144" s="172"/>
      <c r="Q144" s="172"/>
      <c r="W144" s="172"/>
      <c r="AC144" s="172"/>
      <c r="AI144" s="172"/>
    </row>
    <row r="145" spans="1:35" s="87" customFormat="1" ht="15.75" customHeight="1" x14ac:dyDescent="0.25">
      <c r="A145" s="138"/>
      <c r="B145" s="139"/>
      <c r="C145" s="139"/>
      <c r="G145" s="172"/>
      <c r="Q145" s="172"/>
      <c r="W145" s="172"/>
      <c r="AC145" s="172"/>
      <c r="AI145" s="172"/>
    </row>
    <row r="146" spans="1:35" s="87" customFormat="1" ht="15.75" customHeight="1" x14ac:dyDescent="0.25">
      <c r="A146" s="138"/>
      <c r="B146" s="139"/>
      <c r="C146" s="139"/>
      <c r="G146" s="172"/>
      <c r="Q146" s="172"/>
      <c r="W146" s="172"/>
      <c r="AC146" s="172"/>
      <c r="AI146" s="172"/>
    </row>
    <row r="147" spans="1:35" s="87" customFormat="1" ht="15.75" customHeight="1" x14ac:dyDescent="0.25">
      <c r="A147" s="138"/>
      <c r="B147" s="139"/>
      <c r="C147" s="139"/>
      <c r="G147" s="172"/>
      <c r="Q147" s="172"/>
      <c r="W147" s="172"/>
      <c r="AC147" s="172"/>
      <c r="AI147" s="172"/>
    </row>
    <row r="148" spans="1:35" s="87" customFormat="1" ht="15.75" customHeight="1" x14ac:dyDescent="0.25">
      <c r="A148" s="138"/>
      <c r="B148" s="139"/>
      <c r="C148" s="139"/>
      <c r="G148" s="172"/>
      <c r="Q148" s="172"/>
      <c r="W148" s="172"/>
      <c r="AC148" s="172"/>
      <c r="AI148" s="172"/>
    </row>
    <row r="149" spans="1:35" s="87" customFormat="1" ht="15.75" customHeight="1" x14ac:dyDescent="0.25">
      <c r="A149" s="138"/>
      <c r="B149" s="139"/>
      <c r="C149" s="139"/>
      <c r="G149" s="172"/>
      <c r="Q149" s="172"/>
      <c r="W149" s="172"/>
      <c r="AC149" s="172"/>
      <c r="AI149" s="172"/>
    </row>
    <row r="150" spans="1:35" s="87" customFormat="1" ht="15.75" customHeight="1" x14ac:dyDescent="0.25">
      <c r="A150" s="138"/>
      <c r="B150" s="139"/>
      <c r="C150" s="139"/>
      <c r="G150" s="172"/>
      <c r="Q150" s="172"/>
      <c r="W150" s="172"/>
      <c r="AC150" s="172"/>
      <c r="AI150" s="172"/>
    </row>
    <row r="151" spans="1:35" s="87" customFormat="1" ht="15.75" customHeight="1" x14ac:dyDescent="0.25">
      <c r="A151" s="138"/>
      <c r="B151" s="139"/>
      <c r="C151" s="139"/>
      <c r="G151" s="172"/>
      <c r="Q151" s="172"/>
      <c r="W151" s="172"/>
      <c r="AC151" s="172"/>
      <c r="AI151" s="172"/>
    </row>
    <row r="152" spans="1:35" s="87" customFormat="1" ht="15.75" customHeight="1" x14ac:dyDescent="0.25">
      <c r="A152" s="138"/>
      <c r="B152" s="139"/>
      <c r="C152" s="139"/>
      <c r="G152" s="172"/>
      <c r="Q152" s="172"/>
      <c r="W152" s="172"/>
      <c r="AC152" s="172"/>
      <c r="AI152" s="172"/>
    </row>
    <row r="153" spans="1:35" s="87" customFormat="1" ht="15.75" customHeight="1" x14ac:dyDescent="0.25">
      <c r="A153" s="138"/>
      <c r="B153" s="139"/>
      <c r="C153" s="139"/>
      <c r="G153" s="172"/>
      <c r="Q153" s="172"/>
      <c r="W153" s="172"/>
      <c r="AC153" s="172"/>
      <c r="AI153" s="172"/>
    </row>
    <row r="154" spans="1:35" s="87" customFormat="1" ht="15.75" customHeight="1" x14ac:dyDescent="0.25">
      <c r="A154" s="138"/>
      <c r="B154" s="139"/>
      <c r="C154" s="139"/>
      <c r="G154" s="172"/>
      <c r="Q154" s="172"/>
      <c r="W154" s="172"/>
      <c r="AC154" s="172"/>
      <c r="AI154" s="172"/>
    </row>
    <row r="155" spans="1:35" s="87" customFormat="1" ht="15.75" customHeight="1" x14ac:dyDescent="0.25">
      <c r="A155" s="138"/>
      <c r="B155" s="139"/>
      <c r="C155" s="139"/>
      <c r="G155" s="172"/>
      <c r="Q155" s="172"/>
      <c r="W155" s="172"/>
      <c r="AC155" s="172"/>
      <c r="AI155" s="172"/>
    </row>
    <row r="156" spans="1:35" s="87" customFormat="1" ht="15.75" customHeight="1" x14ac:dyDescent="0.25">
      <c r="A156" s="138"/>
      <c r="B156" s="139"/>
      <c r="C156" s="139"/>
      <c r="G156" s="172"/>
      <c r="Q156" s="172"/>
      <c r="W156" s="172"/>
      <c r="AC156" s="172"/>
      <c r="AI156" s="172"/>
    </row>
    <row r="157" spans="1:35" s="87" customFormat="1" ht="15.75" customHeight="1" x14ac:dyDescent="0.25">
      <c r="A157" s="138"/>
      <c r="B157" s="140"/>
      <c r="C157" s="140"/>
      <c r="G157" s="172"/>
      <c r="Q157" s="172"/>
      <c r="W157" s="172"/>
      <c r="AC157" s="172"/>
      <c r="AI157" s="172"/>
    </row>
    <row r="158" spans="1:35" s="87" customFormat="1" ht="15.75" customHeight="1" x14ac:dyDescent="0.25">
      <c r="A158" s="138"/>
      <c r="B158" s="140"/>
      <c r="C158" s="140"/>
      <c r="G158" s="172"/>
      <c r="Q158" s="172"/>
      <c r="W158" s="172"/>
      <c r="AC158" s="172"/>
      <c r="AI158" s="172"/>
    </row>
    <row r="159" spans="1:35" s="87" customFormat="1" ht="15.75" customHeight="1" x14ac:dyDescent="0.25">
      <c r="A159" s="138"/>
      <c r="B159" s="140"/>
      <c r="C159" s="140"/>
      <c r="G159" s="172"/>
      <c r="Q159" s="172"/>
      <c r="W159" s="172"/>
      <c r="AC159" s="172"/>
      <c r="AI159" s="172"/>
    </row>
    <row r="160" spans="1:35" s="87" customFormat="1" ht="15.75" customHeight="1" x14ac:dyDescent="0.25">
      <c r="A160" s="138"/>
      <c r="B160" s="140"/>
      <c r="C160" s="140"/>
      <c r="G160" s="172"/>
      <c r="Q160" s="172"/>
      <c r="W160" s="172"/>
      <c r="AC160" s="172"/>
      <c r="AI160" s="172"/>
    </row>
    <row r="161" spans="1:35" s="87" customFormat="1" ht="15.75" customHeight="1" x14ac:dyDescent="0.25">
      <c r="A161" s="138"/>
      <c r="B161" s="140"/>
      <c r="C161" s="140"/>
      <c r="G161" s="172"/>
      <c r="Q161" s="172"/>
      <c r="W161" s="172"/>
      <c r="AC161" s="172"/>
      <c r="AI161" s="172"/>
    </row>
    <row r="162" spans="1:35" s="87" customFormat="1" ht="15.75" customHeight="1" x14ac:dyDescent="0.25">
      <c r="A162" s="138"/>
      <c r="B162" s="140"/>
      <c r="C162" s="140"/>
      <c r="G162" s="172"/>
      <c r="Q162" s="172"/>
      <c r="W162" s="172"/>
      <c r="AC162" s="172"/>
      <c r="AI162" s="172"/>
    </row>
    <row r="163" spans="1:35" s="87" customFormat="1" ht="15.75" customHeight="1" x14ac:dyDescent="0.25">
      <c r="A163" s="138"/>
      <c r="B163" s="140"/>
      <c r="C163" s="140"/>
      <c r="G163" s="172"/>
      <c r="Q163" s="172"/>
      <c r="W163" s="172"/>
      <c r="AC163" s="172"/>
      <c r="AI163" s="172"/>
    </row>
    <row r="164" spans="1:35" s="87" customFormat="1" ht="15.75" customHeight="1" x14ac:dyDescent="0.25">
      <c r="A164" s="138"/>
      <c r="B164" s="140"/>
      <c r="C164" s="140"/>
      <c r="G164" s="172"/>
      <c r="Q164" s="172"/>
      <c r="W164" s="172"/>
      <c r="AC164" s="172"/>
      <c r="AI164" s="172"/>
    </row>
    <row r="165" spans="1:35" s="87" customFormat="1" ht="15.75" customHeight="1" x14ac:dyDescent="0.25">
      <c r="A165" s="138"/>
      <c r="B165" s="140"/>
      <c r="C165" s="140"/>
      <c r="G165" s="172"/>
      <c r="Q165" s="172"/>
      <c r="W165" s="172"/>
      <c r="AC165" s="172"/>
      <c r="AI165" s="172"/>
    </row>
    <row r="166" spans="1:35" ht="15.75" customHeight="1" x14ac:dyDescent="0.25">
      <c r="A166" s="141"/>
      <c r="B166" s="142"/>
      <c r="C166" s="142"/>
    </row>
    <row r="167" spans="1:35" ht="15.75" customHeight="1" x14ac:dyDescent="0.25">
      <c r="A167" s="141"/>
      <c r="B167" s="142"/>
      <c r="C167" s="142"/>
    </row>
    <row r="168" spans="1:35" ht="15.75" customHeight="1" x14ac:dyDescent="0.25">
      <c r="A168" s="141"/>
      <c r="B168" s="142"/>
      <c r="C168" s="142"/>
    </row>
    <row r="169" spans="1:35" ht="15.75" customHeight="1" x14ac:dyDescent="0.25">
      <c r="A169" s="141"/>
      <c r="B169" s="142"/>
      <c r="C169" s="142"/>
    </row>
    <row r="170" spans="1:35" ht="15.75" customHeight="1" x14ac:dyDescent="0.25">
      <c r="A170" s="141"/>
      <c r="B170" s="142"/>
      <c r="C170" s="142"/>
    </row>
    <row r="171" spans="1:35" ht="15.75" customHeight="1" x14ac:dyDescent="0.25">
      <c r="A171" s="141"/>
      <c r="B171" s="142"/>
      <c r="C171" s="142"/>
    </row>
    <row r="172" spans="1:35" ht="15.75" customHeight="1" x14ac:dyDescent="0.25">
      <c r="A172" s="141"/>
      <c r="B172" s="142"/>
      <c r="C172" s="142"/>
    </row>
    <row r="173" spans="1:35" ht="15.75" customHeight="1" x14ac:dyDescent="0.25">
      <c r="A173" s="141"/>
      <c r="B173" s="142"/>
      <c r="C173" s="142"/>
    </row>
    <row r="174" spans="1:35" ht="15.75" customHeight="1" x14ac:dyDescent="0.25">
      <c r="A174" s="141"/>
      <c r="B174" s="142"/>
      <c r="C174" s="142"/>
    </row>
    <row r="175" spans="1:35" ht="15.75" customHeight="1" x14ac:dyDescent="0.25">
      <c r="A175" s="141"/>
      <c r="B175" s="142"/>
      <c r="C175" s="142"/>
    </row>
    <row r="176" spans="1:35" ht="15.75" customHeight="1" x14ac:dyDescent="0.25">
      <c r="A176" s="141"/>
      <c r="B176" s="142"/>
      <c r="C176" s="142"/>
    </row>
    <row r="177" spans="1:3" ht="15.75" customHeight="1" x14ac:dyDescent="0.25">
      <c r="A177" s="141"/>
      <c r="B177" s="142"/>
      <c r="C177" s="142"/>
    </row>
    <row r="178" spans="1:3" ht="15.75" customHeight="1" x14ac:dyDescent="0.25">
      <c r="A178" s="141"/>
      <c r="B178" s="142"/>
      <c r="C178" s="142"/>
    </row>
    <row r="179" spans="1:3" ht="15.75" customHeight="1" x14ac:dyDescent="0.25">
      <c r="A179" s="141"/>
      <c r="B179" s="142"/>
      <c r="C179" s="142"/>
    </row>
    <row r="180" spans="1:3" ht="15.75" customHeight="1" x14ac:dyDescent="0.25">
      <c r="A180" s="141"/>
      <c r="B180" s="142"/>
      <c r="C180" s="142"/>
    </row>
    <row r="181" spans="1:3" ht="15.75" customHeight="1" x14ac:dyDescent="0.25">
      <c r="A181" s="141"/>
      <c r="B181" s="142"/>
      <c r="C181" s="142"/>
    </row>
    <row r="182" spans="1:3" ht="15.75" customHeight="1" x14ac:dyDescent="0.25">
      <c r="A182" s="141"/>
      <c r="B182" s="142"/>
      <c r="C182" s="142"/>
    </row>
    <row r="183" spans="1:3" ht="15.75" customHeight="1" x14ac:dyDescent="0.25">
      <c r="A183" s="141"/>
      <c r="B183" s="142"/>
      <c r="C183" s="142"/>
    </row>
    <row r="184" spans="1:3" ht="15.75" customHeight="1" x14ac:dyDescent="0.25">
      <c r="A184" s="141"/>
      <c r="B184" s="142"/>
      <c r="C184" s="142"/>
    </row>
    <row r="185" spans="1:3" ht="15.75" customHeight="1" x14ac:dyDescent="0.25">
      <c r="A185" s="141"/>
      <c r="B185" s="142"/>
      <c r="C185" s="142"/>
    </row>
    <row r="186" spans="1:3" ht="15.75" customHeight="1" x14ac:dyDescent="0.25">
      <c r="A186" s="141"/>
      <c r="B186" s="142"/>
      <c r="C186" s="142"/>
    </row>
    <row r="187" spans="1:3" ht="15.75" customHeight="1" x14ac:dyDescent="0.25">
      <c r="A187" s="141"/>
      <c r="B187" s="142"/>
      <c r="C187" s="142"/>
    </row>
    <row r="188" spans="1:3" ht="15.75" customHeight="1" x14ac:dyDescent="0.25">
      <c r="A188" s="141"/>
      <c r="B188" s="142"/>
      <c r="C188" s="142"/>
    </row>
    <row r="189" spans="1:3" ht="15.75" customHeight="1" x14ac:dyDescent="0.25">
      <c r="A189" s="141"/>
      <c r="B189" s="142"/>
      <c r="C189" s="142"/>
    </row>
    <row r="190" spans="1:3" ht="15.75" customHeight="1" x14ac:dyDescent="0.25">
      <c r="A190" s="141"/>
      <c r="B190" s="142"/>
      <c r="C190" s="142"/>
    </row>
    <row r="191" spans="1:3" ht="15.75" customHeight="1" x14ac:dyDescent="0.25">
      <c r="A191" s="141"/>
      <c r="B191" s="142"/>
      <c r="C191" s="142"/>
    </row>
    <row r="192" spans="1:3" ht="15.75" customHeight="1" x14ac:dyDescent="0.25">
      <c r="A192" s="141"/>
      <c r="B192" s="142"/>
      <c r="C192" s="142"/>
    </row>
    <row r="193" spans="1:3" ht="15.75" customHeight="1" x14ac:dyDescent="0.25">
      <c r="A193" s="141"/>
      <c r="B193" s="142"/>
      <c r="C193" s="142"/>
    </row>
    <row r="194" spans="1:3" ht="15.75" customHeight="1" x14ac:dyDescent="0.25">
      <c r="A194" s="141"/>
      <c r="B194" s="142"/>
      <c r="C194" s="142"/>
    </row>
    <row r="195" spans="1:3" ht="15.75" customHeight="1" x14ac:dyDescent="0.25">
      <c r="A195" s="141"/>
      <c r="B195" s="142"/>
      <c r="C195" s="142"/>
    </row>
    <row r="196" spans="1:3" ht="15.75" customHeight="1" x14ac:dyDescent="0.25">
      <c r="A196" s="141"/>
      <c r="B196" s="142"/>
      <c r="C196" s="142"/>
    </row>
    <row r="197" spans="1:3" ht="15.75" customHeight="1" x14ac:dyDescent="0.25">
      <c r="A197" s="141"/>
      <c r="B197" s="142"/>
      <c r="C197" s="142"/>
    </row>
    <row r="198" spans="1:3" ht="15.75" customHeight="1" x14ac:dyDescent="0.25">
      <c r="A198" s="141"/>
      <c r="B198" s="142"/>
      <c r="C198" s="142"/>
    </row>
    <row r="199" spans="1:3" ht="15.75" customHeight="1" x14ac:dyDescent="0.25">
      <c r="A199" s="141"/>
      <c r="B199" s="142"/>
      <c r="C199" s="142"/>
    </row>
    <row r="200" spans="1:3" x14ac:dyDescent="0.25">
      <c r="A200" s="141"/>
      <c r="B200" s="142"/>
      <c r="C200" s="142"/>
    </row>
    <row r="201" spans="1:3" x14ac:dyDescent="0.25">
      <c r="A201" s="141"/>
      <c r="B201" s="142"/>
      <c r="C201" s="142"/>
    </row>
    <row r="202" spans="1:3" x14ac:dyDescent="0.25">
      <c r="A202" s="141"/>
      <c r="B202" s="142"/>
      <c r="C202" s="142"/>
    </row>
    <row r="203" spans="1:3" x14ac:dyDescent="0.25">
      <c r="A203" s="141"/>
      <c r="B203" s="142"/>
      <c r="C203" s="142"/>
    </row>
    <row r="204" spans="1:3" x14ac:dyDescent="0.25">
      <c r="A204" s="141"/>
      <c r="B204" s="142"/>
      <c r="C204" s="142"/>
    </row>
    <row r="205" spans="1:3" x14ac:dyDescent="0.25">
      <c r="A205" s="141"/>
      <c r="B205" s="142"/>
      <c r="C205" s="142"/>
    </row>
    <row r="206" spans="1:3" x14ac:dyDescent="0.25">
      <c r="A206" s="141"/>
      <c r="B206" s="142"/>
      <c r="C206" s="142"/>
    </row>
    <row r="207" spans="1:3" x14ac:dyDescent="0.25">
      <c r="A207" s="141"/>
      <c r="B207" s="142"/>
      <c r="C207" s="142"/>
    </row>
    <row r="208" spans="1:3" x14ac:dyDescent="0.25">
      <c r="A208" s="141"/>
      <c r="B208" s="142"/>
      <c r="C208" s="142"/>
    </row>
    <row r="209" spans="1:3" x14ac:dyDescent="0.25">
      <c r="A209" s="141"/>
      <c r="B209" s="142"/>
      <c r="C209" s="142"/>
    </row>
    <row r="210" spans="1:3" x14ac:dyDescent="0.25">
      <c r="A210" s="141"/>
      <c r="B210" s="142"/>
      <c r="C210" s="142"/>
    </row>
    <row r="211" spans="1:3" x14ac:dyDescent="0.25">
      <c r="A211" s="141"/>
      <c r="B211" s="142"/>
      <c r="C211" s="142"/>
    </row>
    <row r="212" spans="1:3" x14ac:dyDescent="0.25">
      <c r="A212" s="141"/>
      <c r="B212" s="142"/>
      <c r="C212" s="142"/>
    </row>
    <row r="213" spans="1:3" x14ac:dyDescent="0.25">
      <c r="A213" s="141"/>
      <c r="B213" s="142"/>
      <c r="C213" s="142"/>
    </row>
    <row r="214" spans="1:3" x14ac:dyDescent="0.25">
      <c r="A214" s="141"/>
      <c r="B214" s="142"/>
      <c r="C214" s="142"/>
    </row>
    <row r="215" spans="1:3" x14ac:dyDescent="0.25">
      <c r="A215" s="141"/>
      <c r="B215" s="142"/>
      <c r="C215" s="142"/>
    </row>
    <row r="216" spans="1:3" x14ac:dyDescent="0.25">
      <c r="A216" s="141"/>
      <c r="B216" s="142"/>
      <c r="C216" s="142"/>
    </row>
    <row r="217" spans="1:3" x14ac:dyDescent="0.25">
      <c r="A217" s="141"/>
      <c r="B217" s="142"/>
      <c r="C217" s="142"/>
    </row>
    <row r="218" spans="1:3" x14ac:dyDescent="0.25">
      <c r="A218" s="141"/>
      <c r="B218" s="142"/>
      <c r="C218" s="142"/>
    </row>
    <row r="219" spans="1:3" x14ac:dyDescent="0.25">
      <c r="A219" s="141"/>
      <c r="B219" s="142"/>
      <c r="C219" s="142"/>
    </row>
    <row r="220" spans="1:3" x14ac:dyDescent="0.25">
      <c r="A220" s="141"/>
      <c r="B220" s="142"/>
      <c r="C220" s="142"/>
    </row>
    <row r="221" spans="1:3" x14ac:dyDescent="0.25">
      <c r="A221" s="141"/>
      <c r="B221" s="142"/>
      <c r="C221" s="142"/>
    </row>
  </sheetData>
  <sheetProtection selectLockedCells="1"/>
  <mergeCells count="72">
    <mergeCell ref="A91:AI91"/>
    <mergeCell ref="A93:AI93"/>
    <mergeCell ref="AJ68:AM68"/>
    <mergeCell ref="AN68:AO68"/>
    <mergeCell ref="A69:AI69"/>
    <mergeCell ref="A72:AI72"/>
    <mergeCell ref="A73:AI73"/>
    <mergeCell ref="A89:AI89"/>
    <mergeCell ref="AJ89:AN89"/>
    <mergeCell ref="A92:K92"/>
    <mergeCell ref="AN64:AO64"/>
    <mergeCell ref="AJ65:AM65"/>
    <mergeCell ref="AN65:AO65"/>
    <mergeCell ref="AJ66:AM66"/>
    <mergeCell ref="AN66:AO66"/>
    <mergeCell ref="A90:AI90"/>
    <mergeCell ref="AJ67:AM67"/>
    <mergeCell ref="AN67:AO67"/>
    <mergeCell ref="AJ64:AM64"/>
    <mergeCell ref="D60:AI60"/>
    <mergeCell ref="AJ61:AM61"/>
    <mergeCell ref="AN61:AO61"/>
    <mergeCell ref="AJ62:AM62"/>
    <mergeCell ref="AN62:AO62"/>
    <mergeCell ref="AJ63:AM63"/>
    <mergeCell ref="AN63:AO63"/>
    <mergeCell ref="AI7:AI8"/>
    <mergeCell ref="AJ7:AK7"/>
    <mergeCell ref="AJ21:AO21"/>
    <mergeCell ref="A34:AO34"/>
    <mergeCell ref="D51:AI51"/>
    <mergeCell ref="A59:AO59"/>
    <mergeCell ref="Q7:Q8"/>
    <mergeCell ref="R7:S7"/>
    <mergeCell ref="AO7:AO8"/>
    <mergeCell ref="D9:AI9"/>
    <mergeCell ref="Z7:AA7"/>
    <mergeCell ref="AB7:AB8"/>
    <mergeCell ref="AC7:AC8"/>
    <mergeCell ref="AD7:AE7"/>
    <mergeCell ref="W7:W8"/>
    <mergeCell ref="X7:Y7"/>
    <mergeCell ref="R6:W6"/>
    <mergeCell ref="X6:AC6"/>
    <mergeCell ref="AL7:AM7"/>
    <mergeCell ref="AN7:AN8"/>
    <mergeCell ref="K7:K8"/>
    <mergeCell ref="L7:M7"/>
    <mergeCell ref="N7:O7"/>
    <mergeCell ref="P7:P8"/>
    <mergeCell ref="AF7:AG7"/>
    <mergeCell ref="AH7:AH8"/>
    <mergeCell ref="AD6:AI6"/>
    <mergeCell ref="D7:E7"/>
    <mergeCell ref="F7:F8"/>
    <mergeCell ref="G7:G8"/>
    <mergeCell ref="H7:I7"/>
    <mergeCell ref="J7:J8"/>
    <mergeCell ref="T7:U7"/>
    <mergeCell ref="V7:V8"/>
    <mergeCell ref="H6:K6"/>
    <mergeCell ref="L6:Q6"/>
    <mergeCell ref="A1:AO1"/>
    <mergeCell ref="A2:AO2"/>
    <mergeCell ref="A3:AO3"/>
    <mergeCell ref="A4:AO4"/>
    <mergeCell ref="A5:A8"/>
    <mergeCell ref="B5:B8"/>
    <mergeCell ref="C5:C8"/>
    <mergeCell ref="D5:AI5"/>
    <mergeCell ref="AJ5:AO6"/>
    <mergeCell ref="D6:G6"/>
  </mergeCells>
  <pageMargins left="1.4566929133858268" right="0.74803149606299213" top="0.98425196850393704" bottom="0.98425196850393704" header="0.51181102362204722" footer="0.51181102362204722"/>
  <pageSetup paperSize="9" scale="45" firstPageNumber="0" orientation="portrait" horizontalDpi="300" verticalDpi="300" r:id="rId1"/>
  <headerFooter alignWithMargins="0">
    <oddHeader>&amp;R&amp;"Arial,Normál"&amp;12 1. számú melléklet a  Katonai Műveleti Logisztika mesterképzési szak tantervéhez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indexed="51"/>
  </sheetPr>
  <dimension ref="A2:AL102"/>
  <sheetViews>
    <sheetView workbookViewId="0">
      <selection activeCell="A21" sqref="A21"/>
    </sheetView>
  </sheetViews>
  <sheetFormatPr defaultColWidth="10.6640625" defaultRowHeight="12.75" x14ac:dyDescent="0.2"/>
  <cols>
    <col min="1" max="1" width="24.1640625" style="145" customWidth="1"/>
    <col min="2" max="2" width="59.1640625" style="145" customWidth="1"/>
    <col min="3" max="3" width="24.1640625" style="145" customWidth="1"/>
    <col min="4" max="4" width="59.1640625" style="145" customWidth="1"/>
    <col min="5" max="16384" width="10.6640625" style="145"/>
  </cols>
  <sheetData>
    <row r="2" spans="1:4" ht="15.75" x14ac:dyDescent="0.2">
      <c r="A2" s="301" t="s">
        <v>108</v>
      </c>
      <c r="B2" s="301"/>
      <c r="C2" s="301"/>
      <c r="D2" s="301"/>
    </row>
    <row r="3" spans="1:4" ht="18" x14ac:dyDescent="0.2">
      <c r="A3" s="302" t="s">
        <v>46</v>
      </c>
      <c r="B3" s="302"/>
      <c r="C3" s="302"/>
      <c r="D3" s="302"/>
    </row>
    <row r="4" spans="1:4" ht="15.75" x14ac:dyDescent="0.2">
      <c r="A4" s="303" t="s">
        <v>47</v>
      </c>
      <c r="B4" s="304" t="s">
        <v>48</v>
      </c>
      <c r="C4" s="305" t="s">
        <v>49</v>
      </c>
      <c r="D4" s="305"/>
    </row>
    <row r="5" spans="1:4" ht="15.75" x14ac:dyDescent="0.25">
      <c r="A5" s="303"/>
      <c r="B5" s="304"/>
      <c r="C5" s="146" t="s">
        <v>47</v>
      </c>
      <c r="D5" s="147" t="s">
        <v>50</v>
      </c>
    </row>
    <row r="6" spans="1:4" ht="15" x14ac:dyDescent="0.2">
      <c r="A6" s="212" t="s">
        <v>93</v>
      </c>
      <c r="B6" s="213" t="s">
        <v>92</v>
      </c>
      <c r="C6" s="148" t="s">
        <v>84</v>
      </c>
      <c r="D6" s="149" t="s">
        <v>80</v>
      </c>
    </row>
    <row r="7" spans="1:4" ht="15" customHeight="1" x14ac:dyDescent="0.2">
      <c r="A7" s="308" t="s">
        <v>86</v>
      </c>
      <c r="B7" s="290" t="s">
        <v>83</v>
      </c>
      <c r="C7" s="214" t="s">
        <v>142</v>
      </c>
      <c r="D7" s="151" t="s">
        <v>69</v>
      </c>
    </row>
    <row r="8" spans="1:4" ht="15" x14ac:dyDescent="0.2">
      <c r="A8" s="300"/>
      <c r="B8" s="306"/>
      <c r="C8" s="214" t="s">
        <v>124</v>
      </c>
      <c r="D8" s="151" t="s">
        <v>70</v>
      </c>
    </row>
    <row r="9" spans="1:4" ht="15" x14ac:dyDescent="0.2">
      <c r="A9" s="300"/>
      <c r="B9" s="306"/>
      <c r="C9" s="214" t="s">
        <v>77</v>
      </c>
      <c r="D9" s="151" t="s">
        <v>76</v>
      </c>
    </row>
    <row r="10" spans="1:4" ht="15" x14ac:dyDescent="0.2">
      <c r="A10" s="295"/>
      <c r="B10" s="307"/>
      <c r="C10" s="152" t="s">
        <v>84</v>
      </c>
      <c r="D10" s="153" t="s">
        <v>80</v>
      </c>
    </row>
    <row r="11" spans="1:4" ht="14.25" customHeight="1" x14ac:dyDescent="0.2">
      <c r="A11" s="154" t="s">
        <v>88</v>
      </c>
      <c r="B11" s="150" t="s">
        <v>85</v>
      </c>
      <c r="C11" s="214" t="s">
        <v>77</v>
      </c>
      <c r="D11" s="156" t="s">
        <v>76</v>
      </c>
    </row>
    <row r="12" spans="1:4" ht="12.75" hidden="1" customHeight="1" x14ac:dyDescent="0.2">
      <c r="A12" s="293" t="s">
        <v>90</v>
      </c>
      <c r="B12" s="290" t="s">
        <v>87</v>
      </c>
      <c r="C12" s="288" t="s">
        <v>65</v>
      </c>
      <c r="D12" s="289" t="s">
        <v>60</v>
      </c>
    </row>
    <row r="13" spans="1:4" ht="12" customHeight="1" x14ac:dyDescent="0.2">
      <c r="A13" s="294"/>
      <c r="B13" s="291"/>
      <c r="C13" s="288"/>
      <c r="D13" s="289"/>
    </row>
    <row r="14" spans="1:4" ht="14.25" x14ac:dyDescent="0.2">
      <c r="A14" s="295"/>
      <c r="B14" s="292"/>
      <c r="C14" s="214" t="s">
        <v>77</v>
      </c>
      <c r="D14" s="210" t="s">
        <v>76</v>
      </c>
    </row>
    <row r="15" spans="1:4" s="161" customFormat="1" ht="14.25" x14ac:dyDescent="0.2">
      <c r="A15" s="211" t="s">
        <v>94</v>
      </c>
      <c r="B15" s="215" t="s">
        <v>89</v>
      </c>
      <c r="C15" s="214" t="s">
        <v>77</v>
      </c>
      <c r="D15" s="210" t="s">
        <v>76</v>
      </c>
    </row>
    <row r="16" spans="1:4" ht="12.75" hidden="1" customHeight="1" x14ac:dyDescent="0.2">
      <c r="A16" s="293" t="s">
        <v>81</v>
      </c>
      <c r="B16" s="296" t="s">
        <v>91</v>
      </c>
      <c r="C16" s="288" t="s">
        <v>142</v>
      </c>
      <c r="D16" s="151" t="s">
        <v>69</v>
      </c>
    </row>
    <row r="17" spans="1:4" ht="15" x14ac:dyDescent="0.2">
      <c r="A17" s="294"/>
      <c r="B17" s="297"/>
      <c r="C17" s="288"/>
      <c r="D17" s="151" t="s">
        <v>69</v>
      </c>
    </row>
    <row r="18" spans="1:4" ht="15" x14ac:dyDescent="0.2">
      <c r="A18" s="300"/>
      <c r="B18" s="298"/>
      <c r="C18" s="155" t="s">
        <v>124</v>
      </c>
      <c r="D18" s="151" t="s">
        <v>70</v>
      </c>
    </row>
    <row r="19" spans="1:4" s="161" customFormat="1" ht="15" x14ac:dyDescent="0.2">
      <c r="A19" s="300"/>
      <c r="B19" s="298"/>
      <c r="C19" s="214" t="s">
        <v>77</v>
      </c>
      <c r="D19" s="151" t="s">
        <v>76</v>
      </c>
    </row>
    <row r="20" spans="1:4" s="161" customFormat="1" ht="15" x14ac:dyDescent="0.2">
      <c r="A20" s="295"/>
      <c r="B20" s="299"/>
      <c r="C20" s="155" t="s">
        <v>84</v>
      </c>
      <c r="D20" s="153" t="s">
        <v>80</v>
      </c>
    </row>
    <row r="21" spans="1:4" s="161" customFormat="1" ht="14.25" x14ac:dyDescent="0.2">
      <c r="A21" s="157" t="s">
        <v>141</v>
      </c>
      <c r="B21" s="158" t="s">
        <v>73</v>
      </c>
      <c r="C21" s="159" t="s">
        <v>125</v>
      </c>
      <c r="D21" s="160" t="s">
        <v>62</v>
      </c>
    </row>
    <row r="22" spans="1:4" s="161" customFormat="1" ht="14.25" x14ac:dyDescent="0.2">
      <c r="A22" s="157"/>
      <c r="B22" s="158"/>
      <c r="C22" s="159"/>
      <c r="D22" s="160"/>
    </row>
    <row r="23" spans="1:4" s="161" customFormat="1" ht="14.25" x14ac:dyDescent="0.2">
      <c r="A23" s="157"/>
      <c r="B23" s="158"/>
      <c r="C23" s="159"/>
      <c r="D23" s="160"/>
    </row>
    <row r="24" spans="1:4" s="161" customFormat="1" ht="14.25" x14ac:dyDescent="0.2">
      <c r="A24" s="157"/>
      <c r="B24" s="158"/>
      <c r="C24" s="159"/>
      <c r="D24" s="160"/>
    </row>
    <row r="25" spans="1:4" s="161" customFormat="1" ht="14.25" x14ac:dyDescent="0.2">
      <c r="A25" s="162"/>
      <c r="B25" s="158"/>
      <c r="C25" s="159"/>
      <c r="D25" s="160"/>
    </row>
    <row r="26" spans="1:4" s="161" customFormat="1" ht="14.25" x14ac:dyDescent="0.2">
      <c r="A26" s="163"/>
      <c r="B26" s="164"/>
      <c r="C26" s="164"/>
      <c r="D26" s="165"/>
    </row>
    <row r="27" spans="1:4" s="161" customFormat="1" ht="14.25" x14ac:dyDescent="0.2">
      <c r="A27" s="163"/>
      <c r="B27" s="164"/>
      <c r="C27" s="164"/>
      <c r="D27" s="165"/>
    </row>
    <row r="28" spans="1:4" s="161" customFormat="1" ht="14.25" x14ac:dyDescent="0.2">
      <c r="A28" s="163"/>
      <c r="B28" s="164"/>
      <c r="C28" s="164"/>
      <c r="D28" s="165"/>
    </row>
    <row r="29" spans="1:4" s="161" customFormat="1" ht="14.25" x14ac:dyDescent="0.2">
      <c r="A29" s="163"/>
      <c r="B29" s="164"/>
      <c r="C29" s="164"/>
      <c r="D29" s="165"/>
    </row>
    <row r="30" spans="1:4" s="161" customFormat="1" ht="14.25" x14ac:dyDescent="0.2">
      <c r="A30" s="163"/>
      <c r="B30" s="164"/>
      <c r="C30" s="164"/>
      <c r="D30" s="165"/>
    </row>
    <row r="31" spans="1:4" s="161" customFormat="1" ht="14.25" x14ac:dyDescent="0.2">
      <c r="A31" s="163"/>
      <c r="B31" s="164"/>
      <c r="C31" s="164"/>
      <c r="D31" s="165"/>
    </row>
    <row r="32" spans="1:4" s="161" customFormat="1" ht="14.25" x14ac:dyDescent="0.2">
      <c r="A32" s="163"/>
      <c r="B32" s="164"/>
      <c r="C32" s="164"/>
      <c r="D32" s="165"/>
    </row>
    <row r="33" spans="1:4" s="161" customFormat="1" ht="14.25" x14ac:dyDescent="0.2">
      <c r="A33" s="163"/>
      <c r="B33" s="164"/>
      <c r="C33" s="164"/>
      <c r="D33" s="165"/>
    </row>
    <row r="34" spans="1:4" s="161" customFormat="1" ht="14.25" x14ac:dyDescent="0.2">
      <c r="A34" s="163"/>
      <c r="B34" s="164"/>
      <c r="C34" s="164"/>
      <c r="D34" s="165"/>
    </row>
    <row r="35" spans="1:4" s="161" customFormat="1" ht="14.25" x14ac:dyDescent="0.2">
      <c r="A35" s="163"/>
      <c r="B35" s="164"/>
      <c r="C35" s="164"/>
      <c r="D35" s="165"/>
    </row>
    <row r="36" spans="1:4" s="161" customFormat="1" ht="14.25" x14ac:dyDescent="0.2">
      <c r="A36" s="163"/>
      <c r="B36" s="164"/>
      <c r="C36" s="164"/>
      <c r="D36" s="165"/>
    </row>
    <row r="37" spans="1:4" s="161" customFormat="1" ht="14.25" x14ac:dyDescent="0.2">
      <c r="A37" s="163"/>
      <c r="B37" s="164"/>
      <c r="C37" s="164"/>
      <c r="D37" s="165"/>
    </row>
    <row r="38" spans="1:4" s="161" customFormat="1" ht="14.25" x14ac:dyDescent="0.2">
      <c r="A38" s="166"/>
      <c r="B38" s="167"/>
      <c r="C38" s="167"/>
      <c r="D38" s="168"/>
    </row>
    <row r="101" spans="2:38" x14ac:dyDescent="0.2">
      <c r="B101" s="145" t="s">
        <v>39</v>
      </c>
      <c r="H101" s="145">
        <f>COUNTIF(H11:H88,"AV")</f>
        <v>0</v>
      </c>
      <c r="N101" s="145">
        <f>COUNTIF(N11:N88,"AV")</f>
        <v>0</v>
      </c>
      <c r="T101" s="145">
        <f>COUNTIF(T11:T88,"AV")</f>
        <v>0</v>
      </c>
      <c r="Z101" s="145">
        <f>COUNTIF(Z11:Z88,"AV")</f>
        <v>0</v>
      </c>
      <c r="AF101" s="145">
        <f>COUNTIF(AF11:AF88,"AV")</f>
        <v>0</v>
      </c>
      <c r="AL101" s="145">
        <f>COUNTIF(AL11:AL88,"AV")</f>
        <v>0</v>
      </c>
    </row>
    <row r="102" spans="2:38" x14ac:dyDescent="0.2">
      <c r="B102" s="145" t="s">
        <v>51</v>
      </c>
      <c r="H102" s="145">
        <f>COUNTIF(H11:H88,"KV")</f>
        <v>0</v>
      </c>
      <c r="N102" s="145">
        <f>COUNTIF(N11:N88,"KV")</f>
        <v>0</v>
      </c>
      <c r="T102" s="145">
        <f>COUNTIF(T11:T88,"KV")</f>
        <v>0</v>
      </c>
      <c r="Z102" s="145">
        <f>COUNTIF(Z11:Z88,"KV")</f>
        <v>0</v>
      </c>
      <c r="AF102" s="145">
        <f>COUNTIF(AF11:AF88,"KV")</f>
        <v>0</v>
      </c>
      <c r="AL102" s="145">
        <f>COUNTIF(AL11:AL88,"KV")</f>
        <v>0</v>
      </c>
    </row>
  </sheetData>
  <sheetProtection selectLockedCells="1" selectUnlockedCells="1"/>
  <mergeCells count="14">
    <mergeCell ref="A2:D2"/>
    <mergeCell ref="A3:D3"/>
    <mergeCell ref="A4:A5"/>
    <mergeCell ref="B4:B5"/>
    <mergeCell ref="C4:D4"/>
    <mergeCell ref="B7:B10"/>
    <mergeCell ref="A7:A10"/>
    <mergeCell ref="C12:C13"/>
    <mergeCell ref="D12:D13"/>
    <mergeCell ref="B12:B14"/>
    <mergeCell ref="A12:A14"/>
    <mergeCell ref="B16:B20"/>
    <mergeCell ref="A16:A20"/>
    <mergeCell ref="C16:C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6" firstPageNumber="0" orientation="landscape" horizontalDpi="300" verticalDpi="300" r:id="rId1"/>
  <headerFooter alignWithMargins="0">
    <oddHeader>&amp;R&amp;"Arial,Normál"&amp;12 2. számú melléklet a  Katonai Műveleti Logisztika mesterképzési szak tantervéhez</oddHeader>
  </headerFooter>
  <rowBreaks count="1" manualBreakCount="1">
    <brk id="38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KML</vt:lpstr>
      <vt:lpstr>Elotanulmanyi rend</vt:lpstr>
      <vt:lpstr>KML!Nyomtatási_terület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Labancz</dc:creator>
  <cp:lastModifiedBy>Labancz Sándor</cp:lastModifiedBy>
  <cp:lastPrinted>2013-04-22T11:52:59Z</cp:lastPrinted>
  <dcterms:created xsi:type="dcterms:W3CDTF">2012-06-01T09:12:30Z</dcterms:created>
  <dcterms:modified xsi:type="dcterms:W3CDTF">2016-10-27T15:28:58Z</dcterms:modified>
</cp:coreProperties>
</file>